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defaultThemeVersion="124226"/>
  <mc:AlternateContent xmlns:mc="http://schemas.openxmlformats.org/markup-compatibility/2006">
    <mc:Choice Requires="x15">
      <x15ac:absPath xmlns:x15ac="http://schemas.microsoft.com/office/spreadsheetml/2010/11/ac" url="S:\0. OSAKOND\Konsulaarkoolitus\Sisejulgeolekufond\Taotlemisdokumendid\2016\Vahearuanne\"/>
    </mc:Choice>
  </mc:AlternateContent>
  <bookViews>
    <workbookView xWindow="120" yWindow="225" windowWidth="19440" windowHeight="6540" tabRatio="757" firstSheet="1" activeTab="2"/>
  </bookViews>
  <sheets>
    <sheet name="Eelarve" sheetId="11" r:id="rId1"/>
    <sheet name="Maksetaotlus" sheetId="6" r:id="rId2"/>
    <sheet name="KULUARUANDE KOOND" sheetId="1" r:id="rId3"/>
    <sheet name="1. Tööjõukulud" sheetId="13" r:id="rId4"/>
    <sheet name="2. Lähetuskulud" sheetId="10" r:id="rId5"/>
    <sheet name=" 3. EL avalikustamise kulud" sheetId="15" r:id="rId6"/>
    <sheet name="4. Seadmed, varust, IKT" sheetId="17" r:id="rId7"/>
    <sheet name="5. Kinnisvara" sheetId="18" r:id="rId8"/>
    <sheet name="6. Muud otsesed kulud" sheetId="20" r:id="rId9"/>
    <sheet name="Nähtamatu leht" sheetId="16" state="hidden" r:id="rId10"/>
  </sheets>
  <definedNames>
    <definedName name="Kinnituskiri" comment="Vali sobiv vastusevariant">'Nähtamatu leht'!$A$12:$A$14</definedName>
    <definedName name="Projekti_valdkond">Eelarve!$C$9</definedName>
    <definedName name="Valdkond">'Nähtamatu leht'!$A$1:$A$3</definedName>
    <definedName name="Ühik">'Nähtamatu leht'!$A$6:$A$9</definedName>
  </definedNames>
  <calcPr calcId="162913"/>
</workbook>
</file>

<file path=xl/calcChain.xml><?xml version="1.0" encoding="utf-8"?>
<calcChain xmlns="http://schemas.openxmlformats.org/spreadsheetml/2006/main">
  <c r="I65" i="10" l="1"/>
  <c r="E29" i="1" l="1"/>
  <c r="I29" i="6" l="1"/>
  <c r="I30" i="6"/>
  <c r="I31" i="6"/>
  <c r="I32" i="6"/>
  <c r="I28" i="6"/>
  <c r="G69" i="11" l="1"/>
  <c r="G68" i="11" s="1"/>
  <c r="G70" i="11"/>
  <c r="G71" i="11"/>
  <c r="D32" i="6" l="1"/>
  <c r="D29" i="6"/>
  <c r="D30" i="6"/>
  <c r="D31" i="6"/>
  <c r="D28" i="6"/>
  <c r="F59" i="1" l="1"/>
  <c r="D58" i="1" l="1"/>
  <c r="C58" i="1"/>
  <c r="D57" i="1"/>
  <c r="C57" i="1"/>
  <c r="D56" i="1"/>
  <c r="C56" i="1"/>
  <c r="D55" i="1"/>
  <c r="C55" i="1"/>
  <c r="D54" i="1"/>
  <c r="C54" i="1"/>
  <c r="D53" i="1"/>
  <c r="C53" i="1"/>
  <c r="D52" i="1"/>
  <c r="C52" i="1"/>
  <c r="D51" i="1"/>
  <c r="C51" i="1"/>
  <c r="D50" i="1"/>
  <c r="C50" i="1"/>
  <c r="D49" i="1"/>
  <c r="C49" i="1"/>
  <c r="D48" i="1"/>
  <c r="C48" i="1"/>
  <c r="D47" i="1"/>
  <c r="C47" i="1"/>
  <c r="D46" i="1"/>
  <c r="C46" i="1"/>
  <c r="D45" i="1"/>
  <c r="C45" i="1"/>
  <c r="D44" i="1"/>
  <c r="C44" i="1"/>
  <c r="D43" i="1"/>
  <c r="C43" i="1"/>
  <c r="D42" i="1"/>
  <c r="C42" i="1"/>
  <c r="D41" i="1"/>
  <c r="C41" i="1"/>
  <c r="D40" i="1"/>
  <c r="C40" i="1"/>
  <c r="C38" i="1"/>
  <c r="D38" i="1"/>
  <c r="I26" i="20" l="1"/>
  <c r="F30" i="1" s="1"/>
  <c r="I8" i="20"/>
  <c r="I27" i="20" l="1"/>
  <c r="E30" i="1"/>
  <c r="D30" i="1" s="1"/>
  <c r="B3" i="6"/>
  <c r="B2" i="6"/>
  <c r="B1" i="6"/>
  <c r="D25" i="11" l="1"/>
  <c r="C28" i="1" s="1"/>
  <c r="D26" i="11"/>
  <c r="C29" i="1" s="1"/>
  <c r="I24" i="18"/>
  <c r="F29" i="1" s="1"/>
  <c r="I24" i="17"/>
  <c r="F28" i="1" s="1"/>
  <c r="I25" i="17" l="1"/>
  <c r="E28" i="1"/>
  <c r="D28" i="1" s="1"/>
  <c r="I25" i="18"/>
  <c r="D29" i="1"/>
  <c r="G29" i="1" s="1"/>
  <c r="G28" i="1"/>
  <c r="G16" i="1"/>
  <c r="G17" i="1"/>
  <c r="G18" i="1"/>
  <c r="G19" i="1"/>
  <c r="G15" i="1"/>
  <c r="G63" i="11"/>
  <c r="G20" i="1" l="1"/>
  <c r="G65" i="11" l="1"/>
  <c r="D27" i="11" l="1"/>
  <c r="C30" i="1" s="1"/>
  <c r="G30" i="1" s="1"/>
  <c r="G64" i="11"/>
  <c r="B36" i="6"/>
  <c r="J32" i="6"/>
  <c r="J31" i="6"/>
  <c r="J30" i="6"/>
  <c r="J29" i="6"/>
  <c r="J28" i="6"/>
  <c r="I20" i="6"/>
  <c r="I19" i="6"/>
  <c r="I18" i="6"/>
  <c r="I17" i="6"/>
  <c r="I16" i="6"/>
  <c r="J33" i="6" l="1"/>
  <c r="I21" i="6"/>
  <c r="B1" i="1"/>
  <c r="D18" i="11"/>
  <c r="H33" i="6" l="1"/>
  <c r="F33" i="6"/>
  <c r="G62" i="11"/>
  <c r="D29" i="11"/>
  <c r="C32" i="1" s="1"/>
  <c r="G61" i="11" l="1"/>
  <c r="I24" i="15"/>
  <c r="F27" i="1" s="1"/>
  <c r="E27" i="1"/>
  <c r="I26" i="13"/>
  <c r="F25" i="1" s="1"/>
  <c r="E25" i="1"/>
  <c r="E26" i="1"/>
  <c r="E31" i="1" l="1"/>
  <c r="D23" i="11"/>
  <c r="C26" i="1" s="1"/>
  <c r="G72" i="11"/>
  <c r="G74" i="11" s="1"/>
  <c r="D22" i="11"/>
  <c r="D24" i="11"/>
  <c r="C27" i="1" s="1"/>
  <c r="D27" i="1"/>
  <c r="D25" i="1"/>
  <c r="I25" i="15"/>
  <c r="I27" i="13"/>
  <c r="C25" i="1" l="1"/>
  <c r="D28" i="11"/>
  <c r="G27" i="1"/>
  <c r="D32" i="1"/>
  <c r="G32" i="1" s="1"/>
  <c r="I83" i="10"/>
  <c r="F26" i="1" s="1"/>
  <c r="F31" i="1" s="1"/>
  <c r="C31" i="1" l="1"/>
  <c r="C33" i="1" s="1"/>
  <c r="G25" i="1"/>
  <c r="F33" i="1"/>
  <c r="I84" i="10"/>
  <c r="D26" i="1"/>
  <c r="G26" i="1" l="1"/>
  <c r="D31" i="1"/>
  <c r="D30" i="11"/>
  <c r="E33" i="1"/>
  <c r="E39" i="1" l="1"/>
  <c r="E16" i="1"/>
  <c r="D16" i="1" s="1"/>
  <c r="E15" i="1"/>
  <c r="D15" i="1" s="1"/>
  <c r="E59" i="1"/>
  <c r="D39" i="1"/>
  <c r="D59" i="1" s="1"/>
  <c r="C13" i="11"/>
  <c r="E27" i="11"/>
  <c r="E24" i="11"/>
  <c r="E25" i="11"/>
  <c r="C14" i="11"/>
  <c r="E30" i="11"/>
  <c r="E28" i="11"/>
  <c r="E23" i="11"/>
  <c r="E26" i="11"/>
  <c r="E29" i="11"/>
  <c r="E22" i="11"/>
  <c r="C17" i="11"/>
  <c r="C16" i="11"/>
  <c r="C15" i="11"/>
  <c r="D17" i="1"/>
  <c r="D18" i="1"/>
  <c r="D19" i="1"/>
  <c r="F20" i="1"/>
  <c r="G31" i="1"/>
  <c r="D18" i="6" l="1"/>
  <c r="C17" i="1"/>
  <c r="C18" i="1"/>
  <c r="D19" i="6"/>
  <c r="C19" i="1"/>
  <c r="D20" i="6"/>
  <c r="D17" i="6"/>
  <c r="C16" i="1"/>
  <c r="D16" i="6"/>
  <c r="C15" i="1"/>
  <c r="D20" i="1"/>
  <c r="E20" i="1"/>
  <c r="D33" i="1"/>
  <c r="C18" i="11"/>
  <c r="C35" i="11" s="1"/>
  <c r="C39" i="1" l="1"/>
  <c r="C59" i="1" s="1"/>
  <c r="C55" i="11"/>
  <c r="F17" i="6"/>
  <c r="H17" i="6"/>
  <c r="F16" i="6"/>
  <c r="H16" i="6"/>
  <c r="B2" i="1"/>
  <c r="D21" i="6"/>
  <c r="G33" i="1"/>
  <c r="C20" i="1"/>
  <c r="H21" i="6" l="1"/>
  <c r="F21" i="6"/>
  <c r="I33" i="6"/>
  <c r="D33" i="6"/>
</calcChain>
</file>

<file path=xl/comments1.xml><?xml version="1.0" encoding="utf-8"?>
<comments xmlns="http://schemas.openxmlformats.org/spreadsheetml/2006/main">
  <authors>
    <author>Tanel Jõks</author>
  </authors>
  <commentList>
    <comment ref="I14" authorId="0" shapeId="0">
      <text>
        <r>
          <rPr>
            <b/>
            <sz val="9"/>
            <color indexed="81"/>
            <rFont val="Tahoma"/>
            <family val="2"/>
          </rPr>
          <t>Tanel Jõks:</t>
        </r>
        <r>
          <rPr>
            <sz val="9"/>
            <color indexed="81"/>
            <rFont val="Tahoma"/>
            <family val="2"/>
          </rPr>
          <t xml:space="preserve">
220 380 rubla</t>
        </r>
      </text>
    </comment>
  </commentList>
</comments>
</file>

<file path=xl/comments2.xml><?xml version="1.0" encoding="utf-8"?>
<comments xmlns="http://schemas.openxmlformats.org/spreadsheetml/2006/main">
  <authors>
    <author>Tanel Jõks</author>
  </authors>
  <commentList>
    <comment ref="I6" authorId="0" shapeId="0">
      <text>
        <r>
          <rPr>
            <b/>
            <sz val="9"/>
            <color indexed="81"/>
            <rFont val="Tahoma"/>
            <family val="2"/>
          </rPr>
          <t>Tanel Jõks:</t>
        </r>
        <r>
          <rPr>
            <sz val="9"/>
            <color indexed="81"/>
            <rFont val="Tahoma"/>
            <family val="2"/>
          </rPr>
          <t xml:space="preserve">
22 100 rubla</t>
        </r>
      </text>
    </comment>
  </commentList>
</comments>
</file>

<file path=xl/sharedStrings.xml><?xml version="1.0" encoding="utf-8"?>
<sst xmlns="http://schemas.openxmlformats.org/spreadsheetml/2006/main" count="615" uniqueCount="355">
  <si>
    <t>Kuluaruande vorm</t>
  </si>
  <si>
    <t>Rea nr</t>
  </si>
  <si>
    <t>Kululiik</t>
  </si>
  <si>
    <t>Eelarve täitmise %</t>
  </si>
  <si>
    <t>Tööjõukulud</t>
  </si>
  <si>
    <t>Lähetuskulud</t>
  </si>
  <si>
    <t>Projekti tegelikud kulud</t>
  </si>
  <si>
    <t>2. Lähetuskulud</t>
  </si>
  <si>
    <t>PROJEKTI KULUD KOKKU</t>
  </si>
  <si>
    <t>Kavandatud eelarve</t>
  </si>
  <si>
    <t>KAUDSED KULUD</t>
  </si>
  <si>
    <t>Rahastamisallikas</t>
  </si>
  <si>
    <t>Summa</t>
  </si>
  <si>
    <t>Riiklik kaasfinantseering</t>
  </si>
  <si>
    <t>Partnerite poolne kaasfinantseering</t>
  </si>
  <si>
    <t>KOKKU</t>
  </si>
  <si>
    <t>Projekti raames tehtud kulusid on rahastatud teistest allikatest (sh teistest Euroopa Liidu fondidest või programmidest)</t>
  </si>
  <si>
    <t>Projekti raames on teenitud tulu</t>
  </si>
  <si>
    <t>Kui projekti raames on teenitud tulu, siis see on maksetaotluses abikõlblikest kuludest maha arvatud</t>
  </si>
  <si>
    <t>Käibemaksukohuslase või mittekohuslase staatus on võrreldes toetuse taotluses tooduga muutunud</t>
  </si>
  <si>
    <t>Varjupaik</t>
  </si>
  <si>
    <t>Integratsioon</t>
  </si>
  <si>
    <t>Tagasipöördumine</t>
  </si>
  <si>
    <t>KOOND</t>
  </si>
  <si>
    <t>Otsesed kulud kokku</t>
  </si>
  <si>
    <t>Kaudsed kulud</t>
  </si>
  <si>
    <t>Projekti kulud kokku</t>
  </si>
  <si>
    <t>Kulu detailne kirjeldus</t>
  </si>
  <si>
    <t>Ühik</t>
  </si>
  <si>
    <t>PROJEKTI OTSESED KULUD</t>
  </si>
  <si>
    <t>tund</t>
  </si>
  <si>
    <t>PROJEKTI OTSESED KULUD KOKKU</t>
  </si>
  <si>
    <t>PROJEKTI KAUDSED KULUD</t>
  </si>
  <si>
    <t>Kogus</t>
  </si>
  <si>
    <t>Ühiku hind KM-ga</t>
  </si>
  <si>
    <t>% kogukuludest</t>
  </si>
  <si>
    <t xml:space="preserve">OTSESED KULUD </t>
  </si>
  <si>
    <t>Projekti käigus saadud muud sissetulekud</t>
  </si>
  <si>
    <t>SELGITUS</t>
  </si>
  <si>
    <t>Kuludokumendi väljastaja</t>
  </si>
  <si>
    <t>Kuludokumendi nimetus</t>
  </si>
  <si>
    <t>Kuludokumendi number</t>
  </si>
  <si>
    <t>Kuludokumendi kuupäev</t>
  </si>
  <si>
    <t>Kulu lühikirjeldus</t>
  </si>
  <si>
    <t>kuu</t>
  </si>
  <si>
    <t>tk</t>
  </si>
  <si>
    <t>Osakaal %</t>
  </si>
  <si>
    <t>Tabel 1. Projekti maksumuse ja tulude prognoos allikate lõikes (EUR)</t>
  </si>
  <si>
    <t>PROJEKTI MAKSUMUS KOKKU</t>
  </si>
  <si>
    <t>Tabel 2. Projekti kululiikide koondtabel (prognoos) (EUR)</t>
  </si>
  <si>
    <t xml:space="preserve">Tööjõukulud kokku </t>
  </si>
  <si>
    <t>EL avalikustamise kulud kokku</t>
  </si>
  <si>
    <t xml:space="preserve">Tabel 4. Toetuse saaja kinnitus </t>
  </si>
  <si>
    <t>Kulu tasumise kuupäev</t>
  </si>
  <si>
    <t>Projekti kavandatud tulud</t>
  </si>
  <si>
    <t>Tegelikud tulud kokku</t>
  </si>
  <si>
    <t>Maksetaotluse vorm</t>
  </si>
  <si>
    <t>I</t>
  </si>
  <si>
    <t>II</t>
  </si>
  <si>
    <t>Laekumise kuupäev pp/kk/aaaa</t>
  </si>
  <si>
    <t>Tabel 1. Projekti kavandatud maksed</t>
  </si>
  <si>
    <t>Tabel 2. Projekti jooksul laekunud maksed ja lõppmakse</t>
  </si>
  <si>
    <t>Toetusleping (punkt)</t>
  </si>
  <si>
    <t>Tegelikud kulud KOKKU</t>
  </si>
  <si>
    <t>Kavandatud kulud</t>
  </si>
  <si>
    <t>1. Tööjõukulud</t>
  </si>
  <si>
    <t>Jah</t>
  </si>
  <si>
    <t>Ei</t>
  </si>
  <si>
    <t>Ei kohaldu</t>
  </si>
  <si>
    <t>VASTUS</t>
  </si>
  <si>
    <t>Mina, toetuse saaja, kinnitan, et:</t>
  </si>
  <si>
    <r>
      <t xml:space="preserve">Kulu selgitus </t>
    </r>
    <r>
      <rPr>
        <i/>
        <sz val="12"/>
        <color theme="1"/>
        <rFont val="Times New Roman"/>
        <family val="1"/>
        <charset val="186"/>
      </rPr>
      <t>(Tabelisse lisada lahtreid vastavalt kuludokumentide arvule)</t>
    </r>
  </si>
  <si>
    <r>
      <t>Kulu selgitus</t>
    </r>
    <r>
      <rPr>
        <i/>
        <sz val="12"/>
        <color theme="1"/>
        <rFont val="Times New Roman"/>
        <family val="1"/>
        <charset val="186"/>
      </rPr>
      <t xml:space="preserve"> (Tabelisse lisada lahtreid vastavalt kuludokumentide arvule)</t>
    </r>
  </si>
  <si>
    <t>päev</t>
  </si>
  <si>
    <t>Toetuse saaja esindaja</t>
  </si>
  <si>
    <t>Muud otsesed kulud</t>
  </si>
  <si>
    <t>Muud otsesed kulud kokku</t>
  </si>
  <si>
    <t>SISEJULGEOLEKUFOND</t>
  </si>
  <si>
    <t>ISF</t>
  </si>
  <si>
    <t>Kinnisvara</t>
  </si>
  <si>
    <t>Toetus ühisele viisapoliitikale – riigi suutlikkus</t>
  </si>
  <si>
    <t>Toetus ühisele viisapoliitikale – konsulaarkoostöö</t>
  </si>
  <si>
    <t>Piirid – EUROSUR</t>
  </si>
  <si>
    <t>Piirid – teabevahetus</t>
  </si>
  <si>
    <t>Piirid – liidu ühised normid</t>
  </si>
  <si>
    <t>Piirid – eesseisvad ülesanded</t>
  </si>
  <si>
    <t>Piirid – riigi suutlikkus</t>
  </si>
  <si>
    <t>Kuritegevus – kuritegevuse tõkestamine ja selle vastu võitlemine</t>
  </si>
  <si>
    <t>Kuritegevus – teabevahetus</t>
  </si>
  <si>
    <t>Kuritegevus – koolitus</t>
  </si>
  <si>
    <t>Kuritegevus – ohvrite abistamine</t>
  </si>
  <si>
    <t>Kuritegevus – ohu- ja riskihinnangud</t>
  </si>
  <si>
    <t>Riskid – riskide ennetamine ja nende kõrvaldamine</t>
  </si>
  <si>
    <t>Riskid – teabevahetus</t>
  </si>
  <si>
    <t>Riskid – koolitus</t>
  </si>
  <si>
    <t>Riskid – ohvrite abistamine</t>
  </si>
  <si>
    <t>Riskid – taristu</t>
  </si>
  <si>
    <t>Riskid – varajane hoiatamine ja kriisolukorrad</t>
  </si>
  <si>
    <t>Riskid – ohu- ja riskihinnangud</t>
  </si>
  <si>
    <t>1. ISF</t>
  </si>
  <si>
    <t>2. Riiklik kaasfinantseering</t>
  </si>
  <si>
    <t>4. Partnerite poolne kaasfinantseering</t>
  </si>
  <si>
    <t>5. Projekti käigus saadud muud sissetulekud</t>
  </si>
  <si>
    <t>5. Kinnisvara</t>
  </si>
  <si>
    <t>6. Muud otsesed kulud</t>
  </si>
  <si>
    <r>
      <t xml:space="preserve">Toetus ühisele viisapoliitikale – liidu </t>
    </r>
    <r>
      <rPr>
        <i/>
        <sz val="12"/>
        <color theme="1"/>
        <rFont val="Times New Roman"/>
        <family val="1"/>
        <charset val="186"/>
      </rPr>
      <t>acquis</t>
    </r>
  </si>
  <si>
    <r>
      <t xml:space="preserve">Piirid – liidu </t>
    </r>
    <r>
      <rPr>
        <i/>
        <sz val="12"/>
        <color theme="1"/>
        <rFont val="Times New Roman"/>
        <family val="1"/>
        <charset val="186"/>
      </rPr>
      <t>acquis</t>
    </r>
  </si>
  <si>
    <t>Maksed*</t>
  </si>
  <si>
    <t>* lahtrite arv sõltub toetuslepingus kavandatud maksete arvust</t>
  </si>
  <si>
    <t>* lahtrite arv sõltub projekti käigus teostatud maksete arvust</t>
  </si>
  <si>
    <t xml:space="preserve">Tabel 3. Projekti kulud programmis esitatud riiklike prioriteetide jaotuse lõikes (EUR) </t>
  </si>
  <si>
    <t>Tabel 1. Projekti maksumus ja tulud allikate lõikes (EUR)*</t>
  </si>
  <si>
    <t>* aruandlusperioodi lahtreid lisatakse juurde vastavalt vajadusele</t>
  </si>
  <si>
    <t>Tabel 2. Kuluaruande koond (EUR)*</t>
  </si>
  <si>
    <t>Tegelikud kulud kokku</t>
  </si>
  <si>
    <t>3. EL avalikustamise kulud</t>
  </si>
  <si>
    <t>4. Seadmed, varustus, IKT-arendused</t>
  </si>
  <si>
    <t>Seadmed, varustus, IKT-arendused</t>
  </si>
  <si>
    <t>Tabel 3. Projekti kulude prognoos programmis esitatud riiklike prioriteetide jaotuse lõikes (EUR)</t>
  </si>
  <si>
    <t>Tabel 4. Projekti detailne eelarveprognoos (EUR)</t>
  </si>
  <si>
    <t>Seadmete, varustuse, IKT-arendustega seotud kulud kokku</t>
  </si>
  <si>
    <t>Kinnisvaraga seotud kulud kokku</t>
  </si>
  <si>
    <t>* aruandlusperioode lisatakse juurde vastavalt vajadusele</t>
  </si>
  <si>
    <t>Aruandlusperioodi pp/kk/aaaa-pp/kk/aaaa kulud kokku*</t>
  </si>
  <si>
    <t>2. Sõidu- ja lähetuskulud</t>
  </si>
  <si>
    <t>Sõidu- ja lähetuskulud kokku</t>
  </si>
  <si>
    <t>EL avalikustamise kulud</t>
  </si>
  <si>
    <t>Lõppmakse</t>
  </si>
  <si>
    <t>Toetuse saaja omafinantseering</t>
  </si>
  <si>
    <t>3. Toetuse saaja omafinantseering</t>
  </si>
  <si>
    <t>2.1. Välisministeeriumi töötajate lähetuskulud</t>
  </si>
  <si>
    <t>lähetused kokku</t>
  </si>
  <si>
    <t>Koolitustega seotud PPA ja Siseministeeriumi töötajate lähetuskulud (lektorid, osalejad).</t>
  </si>
  <si>
    <r>
      <t>2.2. PPA ja siseministeeriu</t>
    </r>
    <r>
      <rPr>
        <sz val="12"/>
        <rFont val="Times New Roman"/>
        <family val="1"/>
        <charset val="186"/>
      </rPr>
      <t>mi tööt</t>
    </r>
    <r>
      <rPr>
        <sz val="12"/>
        <color theme="1"/>
        <rFont val="Times New Roman"/>
        <family val="1"/>
        <charset val="186"/>
      </rPr>
      <t>ajate lähetuskulud</t>
    </r>
  </si>
  <si>
    <t>3.1. Koolitusmaterjalide ja tunnistuste logode ja tunnuslausetega varustamine, logod koolitusruumis</t>
  </si>
  <si>
    <t>arve</t>
  </si>
  <si>
    <t>6.1. Transport</t>
  </si>
  <si>
    <t>6.2. Koolitusmaterjalid</t>
  </si>
  <si>
    <t>Koolitusmaterjalide trükk ja köitmine</t>
  </si>
  <si>
    <t>Koolitusel osalejate toitlustamine ja kohvipausid.</t>
  </si>
  <si>
    <t>6.5. Toitlustamine koos maksudega (v.a erisoodustusena käsitletavalt kulult makstavad maksud)</t>
  </si>
  <si>
    <t>Toetuse taotleja: Välisministeerium</t>
  </si>
  <si>
    <t>Projekti pealkiri: Schengeni viisade menetlejate täiendkoolitus 2016</t>
  </si>
  <si>
    <t>Projekti algus: 01.02.2016</t>
  </si>
  <si>
    <t>Välisministeeriumi töötajate koolitustega seotud lähetuskulud (osalejad, korraldajad, lektorid).</t>
  </si>
  <si>
    <t>Koolitusel osalejate transport Peterburis.</t>
  </si>
  <si>
    <t>Toetuse saaja: Välisministeerium</t>
  </si>
  <si>
    <t>Projekti tunnus: ISFB-16</t>
  </si>
  <si>
    <t>Projekti lõpp: 31.10.2016</t>
  </si>
  <si>
    <t>Projekti aruandlusperiood: 01.02.2016-31.10.2016</t>
  </si>
  <si>
    <r>
      <t>Projekti aruandlusperiood: 01.02.2016</t>
    </r>
    <r>
      <rPr>
        <sz val="12"/>
        <color theme="1"/>
        <rFont val="Symbol"/>
        <family val="1"/>
        <charset val="2"/>
      </rPr>
      <t>-</t>
    </r>
    <r>
      <rPr>
        <sz val="12"/>
        <color theme="1"/>
        <rFont val="Times New Roman"/>
        <family val="1"/>
        <charset val="186"/>
      </rPr>
      <t>31.10.2016</t>
    </r>
  </si>
  <si>
    <t>4.1.1</t>
  </si>
  <si>
    <t>4.1.2</t>
  </si>
  <si>
    <t>kuni 32%</t>
  </si>
  <si>
    <t>2.1.1</t>
  </si>
  <si>
    <t>Estravel AS</t>
  </si>
  <si>
    <t>Arve</t>
  </si>
  <si>
    <t>I2902010-01</t>
  </si>
  <si>
    <t>Lennukipiletid (Risto Roos, Kairo)</t>
  </si>
  <si>
    <t>2.1.2</t>
  </si>
  <si>
    <t>I2903546-01</t>
  </si>
  <si>
    <t>Lennukipiletid (Andry Ruumet, Šanghai)</t>
  </si>
  <si>
    <t>2.1.3</t>
  </si>
  <si>
    <t>I2902196-01</t>
  </si>
  <si>
    <t>Lennukipiletid (Carl Eric Laantee Reintamm)</t>
  </si>
  <si>
    <t>2.1.4</t>
  </si>
  <si>
    <t>I2903540-01</t>
  </si>
  <si>
    <t>Lennukipiletid (Ahti Raidal)</t>
  </si>
  <si>
    <t>2.1.5</t>
  </si>
  <si>
    <t>2.1.6</t>
  </si>
  <si>
    <t xml:space="preserve"> I2903545­01</t>
  </si>
  <si>
    <t>Lennukipiletid (Marika Kõiv-Urm)</t>
  </si>
  <si>
    <t>2.1.7</t>
  </si>
  <si>
    <t xml:space="preserve"> I2905041­01</t>
  </si>
  <si>
    <t>Lennukipiletid (Merike Sini Urve Grünthal)</t>
  </si>
  <si>
    <t xml:space="preserve"> I2903275­01</t>
  </si>
  <si>
    <t>Lennukipiletid (Sven Tölp)</t>
  </si>
  <si>
    <t>2.1.8</t>
  </si>
  <si>
    <t>I2905262­01</t>
  </si>
  <si>
    <t>Kindlustus (Hellika Kirt, Jürgo Loo)</t>
  </si>
  <si>
    <t>2.1.9</t>
  </si>
  <si>
    <t>Ambassador OOO</t>
  </si>
  <si>
    <t>AC1600225</t>
  </si>
  <si>
    <t>Majutus Peterburis hotellis Ambassador (16 inimest)</t>
  </si>
  <si>
    <t>2.1.10</t>
  </si>
  <si>
    <t>I2907570­01</t>
  </si>
  <si>
    <t>2.1.11</t>
  </si>
  <si>
    <t>I2907951­01</t>
  </si>
  <si>
    <t>Lennukipiletid (Mats Kuuskemaa)</t>
  </si>
  <si>
    <t>2.1.13</t>
  </si>
  <si>
    <t>2.1.12</t>
  </si>
  <si>
    <t>I2908174­01</t>
  </si>
  <si>
    <t>Rongi- ja bussipiletid, kindlustus (Mikk Rebane)</t>
  </si>
  <si>
    <t>I2905262­02</t>
  </si>
  <si>
    <t>Rongipiletid (Hellika Kirt, Jürgo Loo)</t>
  </si>
  <si>
    <t>2.1.14</t>
  </si>
  <si>
    <t>I2909171­01</t>
  </si>
  <si>
    <t>Rongipiletid (Argo Kangro, Jaanus Kirikmäe, Merit Kaasik, Kersti Eesmaa, Meelis Ojsassoo, Tanel Jõks)</t>
  </si>
  <si>
    <t>2.1.15</t>
  </si>
  <si>
    <t>I2905806­01</t>
  </si>
  <si>
    <t>Lennukipiletid (Merle Pormeister)</t>
  </si>
  <si>
    <t>2.1.16</t>
  </si>
  <si>
    <t>I2907240­01</t>
  </si>
  <si>
    <t>Lennukipiletid (Eva-Maria Liimets)</t>
  </si>
  <si>
    <t>2.1.17</t>
  </si>
  <si>
    <t>I2910701­01</t>
  </si>
  <si>
    <t>Lennukipiletid (Moonika Rentel)</t>
  </si>
  <si>
    <t>2.1.18</t>
  </si>
  <si>
    <t>I2906302­01</t>
  </si>
  <si>
    <t>Lennukipiletid (Marje Massa)</t>
  </si>
  <si>
    <t>2.1.19</t>
  </si>
  <si>
    <t>I2910407­01</t>
  </si>
  <si>
    <t>Lennukipiletid (Peeter Miller)</t>
  </si>
  <si>
    <t>2.1.20</t>
  </si>
  <si>
    <t>I2912483­01</t>
  </si>
  <si>
    <t>Bussipilet ja kindlustus (Argo Kangro)</t>
  </si>
  <si>
    <t>2.1.21</t>
  </si>
  <si>
    <t>I2906017­01</t>
  </si>
  <si>
    <t>Rongipiletid ja kindlustus (Tiina Niik, Signe Krikmann, Riina Talts, Triinu Pukk)</t>
  </si>
  <si>
    <t>2.1.22</t>
  </si>
  <si>
    <t>I2909171­02</t>
  </si>
  <si>
    <t>Kreeditarve</t>
  </si>
  <si>
    <t>Arve I2909171­01 (rida 2.1.14) korrigeerimine</t>
  </si>
  <si>
    <t>I2915013­01</t>
  </si>
  <si>
    <t>Kindlustus (Tanel Jõks)</t>
  </si>
  <si>
    <t>I2915039­01</t>
  </si>
  <si>
    <t>Kindlustus (Meelis Ojsassoo)</t>
  </si>
  <si>
    <t>6.1.1</t>
  </si>
  <si>
    <t>AC1600424</t>
  </si>
  <si>
    <t>Koolitatavate transport Peterburis</t>
  </si>
  <si>
    <t>I2917080­01</t>
  </si>
  <si>
    <t>Kindlustus (Jaanus Kirikmäe)</t>
  </si>
  <si>
    <t xml:space="preserve"> I2901188­01</t>
  </si>
  <si>
    <t>Majutus Peterburis hotellis Stony Island (16 inimest)</t>
  </si>
  <si>
    <t>I2901188­02</t>
  </si>
  <si>
    <t>Arve I2901188­01 (rida 2.1.17) korrigeerimine</t>
  </si>
  <si>
    <t>Politsei- ja Piirivalveamet</t>
  </si>
  <si>
    <t>Lähetuskulud (Avo Roots)</t>
  </si>
  <si>
    <t>Q Catering OÜ</t>
  </si>
  <si>
    <t>6.5.1</t>
  </si>
  <si>
    <t>Koolitatavate toitlustus ja kohvipausid</t>
  </si>
  <si>
    <t>I2901188­03</t>
  </si>
  <si>
    <t>2.1.24</t>
  </si>
  <si>
    <t>2.1.25</t>
  </si>
  <si>
    <t>2.1.26</t>
  </si>
  <si>
    <t>2.1.27</t>
  </si>
  <si>
    <t>2.1.28</t>
  </si>
  <si>
    <t>2.1.29</t>
  </si>
  <si>
    <t>2.1.30</t>
  </si>
  <si>
    <t>2.1.31</t>
  </si>
  <si>
    <t>2.1.32</t>
  </si>
  <si>
    <t>Meelis Ojassoo</t>
  </si>
  <si>
    <t>Lähetuskorraldus</t>
  </si>
  <si>
    <t>V100-6.1-9/943</t>
  </si>
  <si>
    <t>2.1.33</t>
  </si>
  <si>
    <t>Jürgo Loo</t>
  </si>
  <si>
    <t>Lähetuskulude aruanne</t>
  </si>
  <si>
    <t>V100-6.1-9/846</t>
  </si>
  <si>
    <t>2.1.34</t>
  </si>
  <si>
    <t>Sven Tölp</t>
  </si>
  <si>
    <t>V100-6.1-9/896-K1</t>
  </si>
  <si>
    <t>2.1.35</t>
  </si>
  <si>
    <t>Jaanus Kirikmäe</t>
  </si>
  <si>
    <t>V100-6.1-9/830-K1</t>
  </si>
  <si>
    <t>2.1.36</t>
  </si>
  <si>
    <t>Tanel Jõks</t>
  </si>
  <si>
    <t>V100-6.1-9/835-K1</t>
  </si>
  <si>
    <t>2.1.37</t>
  </si>
  <si>
    <t>Argo Kangro</t>
  </si>
  <si>
    <t>V100-6.1-9/831-K1</t>
  </si>
  <si>
    <t>2.1.38</t>
  </si>
  <si>
    <t>Mikk Rebane</t>
  </si>
  <si>
    <t>Päevaraha ja lähetuskulud (Avo Roots)</t>
  </si>
  <si>
    <t>Päevaraha</t>
  </si>
  <si>
    <t>Lähetuskulud ja päevaraha</t>
  </si>
  <si>
    <t>V100-6.1-9/944-K1</t>
  </si>
  <si>
    <t>Riina Talts</t>
  </si>
  <si>
    <t>V100-6.1-9/839-K1</t>
  </si>
  <si>
    <t>Tiina Nirk</t>
  </si>
  <si>
    <t>V100-6.1-9/850-K1</t>
  </si>
  <si>
    <t>2.1.39</t>
  </si>
  <si>
    <t>2.1.40</t>
  </si>
  <si>
    <t>2.1.41</t>
  </si>
  <si>
    <t>Hellika Kirt</t>
  </si>
  <si>
    <t>V100-6.1-9/832-K1</t>
  </si>
  <si>
    <t>Kersti Eesmaa</t>
  </si>
  <si>
    <t>V100-6.1-9/899-K1</t>
  </si>
  <si>
    <t>2.1.42</t>
  </si>
  <si>
    <t>Eva-Maria Liimets</t>
  </si>
  <si>
    <t>V100-6.1-9/851-K1</t>
  </si>
  <si>
    <t>2.1.43</t>
  </si>
  <si>
    <t>Triinu Pukk</t>
  </si>
  <si>
    <t>V100-6.1-9/840-K1</t>
  </si>
  <si>
    <t>2.1.44</t>
  </si>
  <si>
    <t>Merit Kaasik</t>
  </si>
  <si>
    <t>V100-6.1-9/841-K1</t>
  </si>
  <si>
    <t>2.1.45</t>
  </si>
  <si>
    <t>Carl Eric Laantee Reintamm</t>
  </si>
  <si>
    <t>V100-6.1-9/873-K1</t>
  </si>
  <si>
    <t>2.1.46</t>
  </si>
  <si>
    <t>Ahti Raidal</t>
  </si>
  <si>
    <t>V100-6.1-9/786-K1</t>
  </si>
  <si>
    <t>2.1.47</t>
  </si>
  <si>
    <t>Risto Roos</t>
  </si>
  <si>
    <t>V100-6.1-9/838-K1</t>
  </si>
  <si>
    <t>2.1.48</t>
  </si>
  <si>
    <t>Marje Massa</t>
  </si>
  <si>
    <t>V100-6.1-9/825-K1</t>
  </si>
  <si>
    <t>2.1.49</t>
  </si>
  <si>
    <t>Merle Pormeister</t>
  </si>
  <si>
    <t>V100-6.1-9/833-K1</t>
  </si>
  <si>
    <t>2.1.50</t>
  </si>
  <si>
    <t>Ulvi Peets</t>
  </si>
  <si>
    <t>V100-6.1-9/802-K1</t>
  </si>
  <si>
    <t>2.1.51</t>
  </si>
  <si>
    <t>Marika Kõiv-Urm</t>
  </si>
  <si>
    <t>V100-6.1-9/787-K1</t>
  </si>
  <si>
    <t>2.1.52</t>
  </si>
  <si>
    <t>Triin Hiiesalu</t>
  </si>
  <si>
    <t>V100-6.1-9/872-K1</t>
  </si>
  <si>
    <t>2.1.53</t>
  </si>
  <si>
    <t>Peeter Miller</t>
  </si>
  <si>
    <t>V100-6.1-9/1056-K1</t>
  </si>
  <si>
    <t>2.1.54</t>
  </si>
  <si>
    <t>Moonika Rentel</t>
  </si>
  <si>
    <t>V100-6.1-9/828-K1</t>
  </si>
  <si>
    <t>2.1.55</t>
  </si>
  <si>
    <t>Merike Sini Urve Grünthal</t>
  </si>
  <si>
    <t>V100-6.1-9/804-K1</t>
  </si>
  <si>
    <t>04/04/2016</t>
  </si>
  <si>
    <t>Lennuki- ja rongipiletid piletid (Kirsti Anipai, Triin Hiiesalu)</t>
  </si>
  <si>
    <t>2.2.1</t>
  </si>
  <si>
    <t>2.2.2</t>
  </si>
  <si>
    <t>Priit Nairis</t>
  </si>
  <si>
    <t>Rongipiletid (Signe Matteus, Erle Ignatjev, Triinu Pits)</t>
  </si>
  <si>
    <t>Käesolevaga, võttes aluseks toetuslepingu punkti 4.1.2 taotlen toetuse vahemakse 7 500 eurot ja kaasfinantseeringu vahemakse 2 500 eurot eraldamist lepingu punktis 4.3 nimetatud kontole.</t>
  </si>
  <si>
    <t>Rainer Saks. Kantsler</t>
  </si>
  <si>
    <t>/allkirjastatud digitaalselt/</t>
  </si>
  <si>
    <t>Toetuslepingu number ja sõlmimise kuupäev: 14-8.7/200-1, 28.03.2015</t>
  </si>
  <si>
    <t>Toetuslepingu number ja sõlmimise kuupäev: 14-8.7/200-1, 28.03.2016</t>
  </si>
  <si>
    <t>Pangakaardi aruanne</t>
  </si>
  <si>
    <t>6.1-6/204</t>
  </si>
  <si>
    <t>2.2.3</t>
  </si>
  <si>
    <t>2.2.4</t>
  </si>
  <si>
    <t>Majutus ja päevarahade vähendamine (Avo Roots)</t>
  </si>
  <si>
    <t>Siseministeerium</t>
  </si>
  <si>
    <t>Päevarahad, sõidukulud, majutus (Killu Vantsi, Marin Sepp)</t>
  </si>
  <si>
    <t>2.1.56</t>
  </si>
  <si>
    <t>Mats Kuuskemaa</t>
  </si>
  <si>
    <t>V100-6.1-9/901-K1</t>
  </si>
  <si>
    <t>Aruandlusperioodi 01/02/2016-13/07/2016 kulud kokku</t>
  </si>
  <si>
    <t>Aruandlusperioodi 01/02/2016 - 13/07/2016 tulud</t>
  </si>
  <si>
    <t>Aruandlusperioodi 14/07/2016 - 31/10/2016 tulud</t>
  </si>
  <si>
    <t>Aruandlusperioodi 01/02/2016 - 13/07/2016 kulud</t>
  </si>
  <si>
    <t>Aruandlusperioodi 14/07/2016 - 31/10/2016 kulud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</si>
</sst>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charset val="186"/>
      <scheme val="minor"/>
    </font>
    <font>
      <b/>
      <sz val="11"/>
      <color theme="1"/>
      <name val="Calibri"/>
      <family val="2"/>
      <charset val="186"/>
      <scheme val="minor"/>
    </font>
    <font>
      <sz val="12"/>
      <color theme="1"/>
      <name val="Times New Roman"/>
      <family val="1"/>
      <charset val="186"/>
    </font>
    <font>
      <b/>
      <sz val="12"/>
      <color theme="1"/>
      <name val="Times New Roman"/>
      <family val="1"/>
      <charset val="186"/>
    </font>
    <font>
      <b/>
      <i/>
      <sz val="12"/>
      <color theme="1"/>
      <name val="Times New Roman"/>
      <family val="1"/>
      <charset val="186"/>
    </font>
    <font>
      <i/>
      <sz val="12"/>
      <color theme="1"/>
      <name val="Times New Roman"/>
      <family val="1"/>
      <charset val="186"/>
    </font>
    <font>
      <sz val="12"/>
      <color rgb="FFFF0000"/>
      <name val="Times New Roman"/>
      <family val="1"/>
      <charset val="186"/>
    </font>
    <font>
      <b/>
      <sz val="12"/>
      <color rgb="FFFF0000"/>
      <name val="Times New Roman"/>
      <family val="1"/>
      <charset val="186"/>
    </font>
    <font>
      <u/>
      <sz val="11"/>
      <color theme="10"/>
      <name val="Calibri"/>
      <family val="2"/>
      <charset val="186"/>
      <scheme val="minor"/>
    </font>
    <font>
      <b/>
      <i/>
      <sz val="12"/>
      <name val="Times New Roman"/>
      <family val="1"/>
      <charset val="186"/>
    </font>
    <font>
      <i/>
      <sz val="11"/>
      <color theme="1"/>
      <name val="Calibri"/>
      <family val="2"/>
      <charset val="186"/>
      <scheme val="minor"/>
    </font>
    <font>
      <sz val="12"/>
      <name val="Times New Roman"/>
      <family val="1"/>
      <charset val="186"/>
    </font>
    <font>
      <sz val="12"/>
      <color theme="1"/>
      <name val="Symbol"/>
      <family val="1"/>
      <charset val="2"/>
    </font>
    <font>
      <sz val="9"/>
      <color indexed="81"/>
      <name val="Tahoma"/>
      <family val="2"/>
    </font>
    <font>
      <b/>
      <sz val="9"/>
      <color indexed="81"/>
      <name val="Tahoma"/>
      <family val="2"/>
    </font>
  </fonts>
  <fills count="8">
    <fill>
      <patternFill patternType="none"/>
    </fill>
    <fill>
      <patternFill patternType="gray125"/>
    </fill>
    <fill>
      <patternFill patternType="solid">
        <fgColor theme="6" tint="0.39997558519241921"/>
        <bgColor indexed="64"/>
      </patternFill>
    </fill>
    <fill>
      <patternFill patternType="solid">
        <fgColor rgb="FFFFC000"/>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rgb="FFFFFF00"/>
        <bgColor indexed="64"/>
      </patternFill>
    </fill>
    <fill>
      <patternFill patternType="solid">
        <fgColor rgb="FF92D05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8" fillId="0" borderId="0" applyNumberFormat="0" applyFill="0" applyBorder="0" applyAlignment="0" applyProtection="0"/>
  </cellStyleXfs>
  <cellXfs count="179">
    <xf numFmtId="0" fontId="0" fillId="0" borderId="0" xfId="0"/>
    <xf numFmtId="0" fontId="2" fillId="0" borderId="0" xfId="0" applyFont="1"/>
    <xf numFmtId="0" fontId="2" fillId="0" borderId="1" xfId="0" applyFont="1" applyBorder="1" applyAlignment="1">
      <alignment wrapText="1"/>
    </xf>
    <xf numFmtId="0" fontId="3" fillId="0" borderId="0" xfId="0" applyFont="1"/>
    <xf numFmtId="0" fontId="3" fillId="2" borderId="1" xfId="0" applyFont="1" applyFill="1" applyBorder="1"/>
    <xf numFmtId="0" fontId="3" fillId="2" borderId="1" xfId="0" applyFont="1" applyFill="1" applyBorder="1" applyAlignment="1">
      <alignment wrapText="1"/>
    </xf>
    <xf numFmtId="0" fontId="6" fillId="0" borderId="0" xfId="0" applyFont="1"/>
    <xf numFmtId="0" fontId="7" fillId="0" borderId="0" xfId="0" applyFont="1"/>
    <xf numFmtId="0" fontId="4" fillId="0" borderId="0" xfId="0" applyFont="1"/>
    <xf numFmtId="0" fontId="3" fillId="3" borderId="1" xfId="0" applyFont="1" applyFill="1" applyBorder="1"/>
    <xf numFmtId="0" fontId="3" fillId="3" borderId="1" xfId="0" applyFont="1" applyFill="1" applyBorder="1" applyAlignment="1">
      <alignment wrapText="1"/>
    </xf>
    <xf numFmtId="0" fontId="3" fillId="4" borderId="1" xfId="0" applyFont="1" applyFill="1" applyBorder="1"/>
    <xf numFmtId="0" fontId="2" fillId="0" borderId="0" xfId="0" applyFont="1"/>
    <xf numFmtId="0" fontId="0" fillId="0" borderId="0" xfId="0"/>
    <xf numFmtId="0" fontId="9" fillId="0" borderId="0" xfId="1" applyFont="1"/>
    <xf numFmtId="0" fontId="3" fillId="2" borderId="1" xfId="0" applyFont="1" applyFill="1" applyBorder="1"/>
    <xf numFmtId="0" fontId="4" fillId="0" borderId="0" xfId="0" applyFont="1"/>
    <xf numFmtId="0" fontId="2" fillId="0" borderId="0" xfId="0" applyFont="1"/>
    <xf numFmtId="0" fontId="3" fillId="2" borderId="2" xfId="0" applyFont="1" applyFill="1" applyBorder="1" applyAlignment="1">
      <alignment wrapText="1"/>
    </xf>
    <xf numFmtId="0" fontId="2" fillId="0" borderId="0" xfId="0" applyFont="1" applyProtection="1">
      <protection locked="0"/>
    </xf>
    <xf numFmtId="0" fontId="0" fillId="0" borderId="0" xfId="0" applyProtection="1">
      <protection locked="0"/>
    </xf>
    <xf numFmtId="0" fontId="3" fillId="2" borderId="1" xfId="0" applyFont="1" applyFill="1" applyBorder="1" applyProtection="1">
      <protection locked="0"/>
    </xf>
    <xf numFmtId="4" fontId="2" fillId="3" borderId="1" xfId="0" applyNumberFormat="1" applyFont="1" applyFill="1" applyBorder="1" applyProtection="1">
      <protection locked="0"/>
    </xf>
    <xf numFmtId="0" fontId="2" fillId="0" borderId="1" xfId="0" applyFont="1" applyBorder="1" applyProtection="1">
      <protection locked="0" hidden="1"/>
    </xf>
    <xf numFmtId="14" fontId="2" fillId="0" borderId="1" xfId="0" applyNumberFormat="1" applyFont="1" applyBorder="1" applyProtection="1">
      <protection locked="0" hidden="1"/>
    </xf>
    <xf numFmtId="0" fontId="2" fillId="0" borderId="0" xfId="0" applyFont="1" applyProtection="1">
      <protection locked="0" hidden="1"/>
    </xf>
    <xf numFmtId="0" fontId="3" fillId="2" borderId="5" xfId="0" applyFont="1" applyFill="1" applyBorder="1" applyAlignment="1">
      <alignment vertical="center" wrapText="1"/>
    </xf>
    <xf numFmtId="0" fontId="7" fillId="0" borderId="0" xfId="0" applyFont="1" applyFill="1"/>
    <xf numFmtId="0" fontId="0" fillId="0" borderId="1" xfId="0" applyBorder="1" applyAlignment="1" applyProtection="1">
      <protection locked="0" hidden="1"/>
    </xf>
    <xf numFmtId="0" fontId="6" fillId="0" borderId="0" xfId="0" applyFont="1" applyProtection="1">
      <protection locked="0" hidden="1"/>
    </xf>
    <xf numFmtId="0" fontId="2" fillId="0" borderId="0" xfId="0" applyFont="1" applyProtection="1">
      <protection hidden="1"/>
    </xf>
    <xf numFmtId="0" fontId="2" fillId="2" borderId="1" xfId="0" applyFont="1" applyFill="1" applyBorder="1" applyProtection="1">
      <protection hidden="1"/>
    </xf>
    <xf numFmtId="0" fontId="3" fillId="2" borderId="1" xfId="0" applyFont="1" applyFill="1" applyBorder="1" applyProtection="1">
      <protection hidden="1"/>
    </xf>
    <xf numFmtId="0" fontId="3" fillId="2" borderId="1" xfId="0" applyFont="1" applyFill="1" applyBorder="1" applyAlignment="1" applyProtection="1">
      <alignment wrapText="1"/>
      <protection hidden="1"/>
    </xf>
    <xf numFmtId="0" fontId="3" fillId="2" borderId="1" xfId="0" applyFont="1" applyFill="1" applyBorder="1" applyAlignment="1" applyProtection="1">
      <alignment vertical="top" wrapText="1"/>
      <protection hidden="1"/>
    </xf>
    <xf numFmtId="0" fontId="3" fillId="0" borderId="1" xfId="0" applyFont="1" applyBorder="1" applyProtection="1">
      <protection hidden="1"/>
    </xf>
    <xf numFmtId="0" fontId="2" fillId="0" borderId="1" xfId="0" applyFont="1" applyBorder="1" applyProtection="1">
      <protection hidden="1"/>
    </xf>
    <xf numFmtId="2" fontId="2" fillId="0" borderId="1" xfId="0" applyNumberFormat="1" applyFont="1" applyBorder="1" applyProtection="1">
      <protection hidden="1"/>
    </xf>
    <xf numFmtId="2" fontId="2" fillId="3" borderId="1" xfId="0" applyNumberFormat="1" applyFont="1" applyFill="1" applyBorder="1" applyProtection="1">
      <protection hidden="1"/>
    </xf>
    <xf numFmtId="0" fontId="4" fillId="0" borderId="0" xfId="0" applyFont="1" applyProtection="1">
      <protection hidden="1"/>
    </xf>
    <xf numFmtId="0" fontId="3" fillId="0" borderId="0" xfId="0" applyFont="1" applyProtection="1">
      <protection hidden="1"/>
    </xf>
    <xf numFmtId="0" fontId="0" fillId="0" borderId="0" xfId="0" applyProtection="1">
      <protection hidden="1"/>
    </xf>
    <xf numFmtId="4" fontId="2" fillId="3" borderId="1" xfId="0" applyNumberFormat="1" applyFont="1" applyFill="1" applyBorder="1" applyProtection="1">
      <protection hidden="1"/>
    </xf>
    <xf numFmtId="0" fontId="3" fillId="2" borderId="1" xfId="0" applyFont="1" applyFill="1" applyBorder="1" applyAlignment="1" applyProtection="1">
      <alignment horizontal="center"/>
      <protection hidden="1"/>
    </xf>
    <xf numFmtId="0" fontId="3" fillId="0" borderId="0" xfId="0" applyFont="1" applyFill="1" applyBorder="1" applyAlignment="1" applyProtection="1">
      <alignment horizontal="center"/>
      <protection hidden="1"/>
    </xf>
    <xf numFmtId="0" fontId="2" fillId="0" borderId="0" xfId="0" applyFont="1" applyFill="1" applyBorder="1" applyProtection="1">
      <protection hidden="1"/>
    </xf>
    <xf numFmtId="0" fontId="3" fillId="0" borderId="0" xfId="0" applyFont="1" applyFill="1" applyBorder="1" applyProtection="1">
      <protection hidden="1"/>
    </xf>
    <xf numFmtId="0" fontId="2" fillId="3" borderId="1" xfId="0" applyFont="1" applyFill="1" applyBorder="1" applyProtection="1">
      <protection hidden="1"/>
    </xf>
    <xf numFmtId="0" fontId="9" fillId="0" borderId="0" xfId="1" applyFont="1" applyProtection="1">
      <protection hidden="1"/>
    </xf>
    <xf numFmtId="0" fontId="1" fillId="0" borderId="0" xfId="0" applyFont="1"/>
    <xf numFmtId="9" fontId="3" fillId="2" borderId="1" xfId="0" applyNumberFormat="1" applyFont="1" applyFill="1" applyBorder="1" applyAlignment="1" applyProtection="1">
      <alignment horizontal="center"/>
      <protection hidden="1"/>
    </xf>
    <xf numFmtId="9" fontId="3" fillId="2" borderId="1" xfId="0" applyNumberFormat="1" applyFont="1" applyFill="1" applyBorder="1" applyAlignment="1" applyProtection="1">
      <alignment wrapText="1"/>
      <protection hidden="1"/>
    </xf>
    <xf numFmtId="9" fontId="3" fillId="2" borderId="1" xfId="0" applyNumberFormat="1" applyFont="1" applyFill="1" applyBorder="1" applyAlignment="1" applyProtection="1">
      <alignment horizontal="center" vertical="center"/>
      <protection hidden="1"/>
    </xf>
    <xf numFmtId="9" fontId="3" fillId="7" borderId="1" xfId="0" applyNumberFormat="1" applyFont="1" applyFill="1" applyBorder="1" applyAlignment="1" applyProtection="1">
      <alignment horizontal="center"/>
      <protection hidden="1"/>
    </xf>
    <xf numFmtId="9" fontId="3" fillId="7" borderId="1" xfId="0" applyNumberFormat="1" applyFont="1" applyFill="1" applyBorder="1" applyAlignment="1" applyProtection="1">
      <alignment horizontal="center" vertical="center"/>
      <protection hidden="1"/>
    </xf>
    <xf numFmtId="2" fontId="0" fillId="0" borderId="0" xfId="0" applyNumberFormat="1"/>
    <xf numFmtId="0" fontId="3" fillId="2" borderId="1" xfId="0" applyFont="1" applyFill="1" applyBorder="1" applyAlignment="1">
      <alignment horizontal="center" vertical="center" wrapText="1"/>
    </xf>
    <xf numFmtId="0" fontId="3" fillId="2" borderId="1" xfId="0" applyFont="1" applyFill="1" applyBorder="1" applyAlignment="1" applyProtection="1">
      <alignment horizontal="center" vertical="center"/>
    </xf>
    <xf numFmtId="0" fontId="3" fillId="3" borderId="1" xfId="0" applyFont="1" applyFill="1" applyBorder="1" applyAlignment="1">
      <alignment horizontal="center"/>
    </xf>
    <xf numFmtId="0" fontId="2" fillId="0" borderId="1" xfId="0" applyFont="1" applyBorder="1" applyAlignment="1" applyProtection="1">
      <alignment horizontal="center" vertical="center"/>
      <protection locked="0" hidden="1"/>
    </xf>
    <xf numFmtId="4" fontId="2" fillId="0" borderId="1" xfId="0" applyNumberFormat="1" applyFont="1" applyBorder="1" applyProtection="1">
      <protection hidden="1"/>
    </xf>
    <xf numFmtId="4" fontId="2" fillId="6" borderId="1" xfId="0" applyNumberFormat="1" applyFont="1" applyFill="1" applyBorder="1" applyProtection="1">
      <protection locked="0" hidden="1"/>
    </xf>
    <xf numFmtId="4" fontId="3" fillId="5" borderId="1" xfId="0" applyNumberFormat="1" applyFont="1" applyFill="1" applyBorder="1" applyProtection="1">
      <protection hidden="1"/>
    </xf>
    <xf numFmtId="4" fontId="3" fillId="2" borderId="1" xfId="0" applyNumberFormat="1" applyFont="1" applyFill="1" applyBorder="1" applyProtection="1">
      <protection hidden="1"/>
    </xf>
    <xf numFmtId="4" fontId="2" fillId="0" borderId="1" xfId="0" applyNumberFormat="1" applyFont="1" applyBorder="1" applyProtection="1">
      <protection locked="0" hidden="1"/>
    </xf>
    <xf numFmtId="4" fontId="2" fillId="2" borderId="1" xfId="0" applyNumberFormat="1" applyFont="1" applyFill="1" applyBorder="1" applyProtection="1">
      <protection hidden="1"/>
    </xf>
    <xf numFmtId="4" fontId="2" fillId="3" borderId="1" xfId="0" applyNumberFormat="1" applyFont="1" applyFill="1" applyBorder="1" applyProtection="1">
      <protection locked="0" hidden="1"/>
    </xf>
    <xf numFmtId="4" fontId="2" fillId="6" borderId="1" xfId="0" applyNumberFormat="1" applyFont="1" applyFill="1" applyBorder="1" applyProtection="1">
      <protection hidden="1"/>
    </xf>
    <xf numFmtId="4" fontId="2" fillId="7" borderId="1" xfId="0" applyNumberFormat="1" applyFont="1" applyFill="1" applyBorder="1" applyProtection="1">
      <protection hidden="1"/>
    </xf>
    <xf numFmtId="4" fontId="3" fillId="3" borderId="1" xfId="0" applyNumberFormat="1" applyFont="1" applyFill="1" applyBorder="1"/>
    <xf numFmtId="4" fontId="3" fillId="4" borderId="1" xfId="0" applyNumberFormat="1" applyFont="1" applyFill="1" applyBorder="1"/>
    <xf numFmtId="4" fontId="3" fillId="4" borderId="1" xfId="0" applyNumberFormat="1" applyFont="1" applyFill="1" applyBorder="1" applyProtection="1">
      <protection locked="0" hidden="1"/>
    </xf>
    <xf numFmtId="4" fontId="2" fillId="0" borderId="0" xfId="0" applyNumberFormat="1" applyFont="1"/>
    <xf numFmtId="4" fontId="2" fillId="0" borderId="1" xfId="0" applyNumberFormat="1" applyFont="1" applyBorder="1" applyProtection="1"/>
    <xf numFmtId="4" fontId="2" fillId="0" borderId="1" xfId="0" applyNumberFormat="1" applyFont="1" applyBorder="1"/>
    <xf numFmtId="4" fontId="3" fillId="3" borderId="1" xfId="0" applyNumberFormat="1" applyFont="1" applyFill="1" applyBorder="1" applyProtection="1"/>
    <xf numFmtId="4" fontId="3" fillId="2" borderId="1" xfId="0" applyNumberFormat="1" applyFont="1" applyFill="1" applyBorder="1"/>
    <xf numFmtId="0" fontId="3" fillId="2" borderId="1" xfId="0" applyFont="1" applyFill="1" applyBorder="1" applyProtection="1">
      <protection locked="0" hidden="1"/>
    </xf>
    <xf numFmtId="0" fontId="10" fillId="0" borderId="0" xfId="0" applyFont="1"/>
    <xf numFmtId="4" fontId="2" fillId="0" borderId="0" xfId="0" applyNumberFormat="1" applyFont="1" applyFill="1" applyBorder="1" applyProtection="1">
      <protection hidden="1"/>
    </xf>
    <xf numFmtId="0" fontId="3" fillId="0" borderId="0" xfId="0" applyFont="1" applyFill="1" applyBorder="1"/>
    <xf numFmtId="4" fontId="3" fillId="0" borderId="0" xfId="0" applyNumberFormat="1" applyFont="1" applyFill="1" applyBorder="1" applyProtection="1"/>
    <xf numFmtId="4" fontId="3" fillId="0" borderId="0" xfId="0" applyNumberFormat="1" applyFont="1" applyFill="1" applyBorder="1"/>
    <xf numFmtId="0" fontId="3" fillId="2" borderId="2" xfId="0" applyFont="1" applyFill="1" applyBorder="1" applyAlignment="1" applyProtection="1">
      <protection hidden="1"/>
    </xf>
    <xf numFmtId="0" fontId="0" fillId="2" borderId="3" xfId="0" applyFill="1" applyBorder="1" applyAlignment="1" applyProtection="1">
      <protection hidden="1"/>
    </xf>
    <xf numFmtId="0" fontId="3" fillId="3" borderId="2" xfId="0" applyFont="1" applyFill="1" applyBorder="1" applyAlignment="1" applyProtection="1">
      <protection locked="0" hidden="1"/>
    </xf>
    <xf numFmtId="0" fontId="0" fillId="3" borderId="3" xfId="0" applyFont="1" applyFill="1" applyBorder="1" applyAlignment="1" applyProtection="1">
      <protection locked="0" hidden="1"/>
    </xf>
    <xf numFmtId="0" fontId="3" fillId="2" borderId="4" xfId="0" applyFont="1" applyFill="1" applyBorder="1" applyAlignment="1" applyProtection="1">
      <alignment horizontal="center"/>
      <protection hidden="1"/>
    </xf>
    <xf numFmtId="0" fontId="3" fillId="2" borderId="5" xfId="0" applyFont="1" applyFill="1" applyBorder="1" applyAlignment="1">
      <alignment horizontal="center" vertical="center" wrapText="1"/>
    </xf>
    <xf numFmtId="0" fontId="9" fillId="0" borderId="10" xfId="1" applyFont="1" applyBorder="1" applyAlignment="1" applyProtection="1">
      <protection hidden="1"/>
    </xf>
    <xf numFmtId="0" fontId="2" fillId="0" borderId="1" xfId="0" applyFont="1" applyBorder="1" applyAlignment="1" applyProtection="1">
      <alignment wrapText="1"/>
      <protection hidden="1"/>
    </xf>
    <xf numFmtId="0" fontId="2" fillId="0" borderId="1" xfId="0" applyFont="1" applyBorder="1" applyAlignment="1" applyProtection="1">
      <alignment horizontal="left" wrapText="1"/>
      <protection hidden="1"/>
    </xf>
    <xf numFmtId="4" fontId="2" fillId="0" borderId="4" xfId="0" applyNumberFormat="1" applyFont="1" applyBorder="1" applyProtection="1">
      <protection hidden="1"/>
    </xf>
    <xf numFmtId="0" fontId="3" fillId="3" borderId="10" xfId="0" applyFont="1" applyFill="1" applyBorder="1" applyAlignment="1" applyProtection="1">
      <protection hidden="1"/>
    </xf>
    <xf numFmtId="0" fontId="3" fillId="2" borderId="4" xfId="0" applyFont="1" applyFill="1" applyBorder="1" applyProtection="1">
      <protection hidden="1"/>
    </xf>
    <xf numFmtId="0" fontId="2" fillId="0" borderId="6" xfId="0" applyFont="1" applyBorder="1" applyProtection="1">
      <protection hidden="1"/>
    </xf>
    <xf numFmtId="4" fontId="2" fillId="2" borderId="4" xfId="0" applyNumberFormat="1" applyFont="1" applyFill="1" applyBorder="1" applyProtection="1">
      <protection hidden="1"/>
    </xf>
    <xf numFmtId="4" fontId="2" fillId="0" borderId="4" xfId="0" applyNumberFormat="1" applyFont="1" applyBorder="1" applyProtection="1">
      <protection locked="0" hidden="1"/>
    </xf>
    <xf numFmtId="4" fontId="2" fillId="2" borderId="4" xfId="0" applyNumberFormat="1" applyFont="1" applyFill="1" applyBorder="1" applyProtection="1">
      <protection locked="0" hidden="1"/>
    </xf>
    <xf numFmtId="0" fontId="3" fillId="2" borderId="1" xfId="0" applyFont="1" applyFill="1" applyBorder="1" applyAlignment="1" applyProtection="1">
      <protection hidden="1"/>
    </xf>
    <xf numFmtId="0" fontId="0" fillId="2" borderId="1" xfId="0" applyFont="1" applyFill="1" applyBorder="1" applyAlignment="1" applyProtection="1">
      <protection hidden="1"/>
    </xf>
    <xf numFmtId="0" fontId="3" fillId="3" borderId="14" xfId="0" applyFont="1" applyFill="1" applyBorder="1" applyAlignment="1" applyProtection="1">
      <protection hidden="1"/>
    </xf>
    <xf numFmtId="0" fontId="0" fillId="3" borderId="10" xfId="0" applyFont="1" applyFill="1" applyBorder="1" applyAlignment="1" applyProtection="1">
      <protection hidden="1"/>
    </xf>
    <xf numFmtId="0" fontId="0" fillId="2" borderId="1" xfId="0" applyFill="1" applyBorder="1" applyAlignment="1" applyProtection="1">
      <protection hidden="1"/>
    </xf>
    <xf numFmtId="0" fontId="1" fillId="2" borderId="1" xfId="0" applyFont="1" applyFill="1" applyBorder="1" applyAlignment="1" applyProtection="1">
      <protection hidden="1"/>
    </xf>
    <xf numFmtId="0" fontId="3" fillId="2" borderId="1" xfId="0" applyFont="1" applyFill="1" applyBorder="1" applyAlignment="1" applyProtection="1">
      <alignment horizontal="center" wrapText="1"/>
      <protection hidden="1"/>
    </xf>
    <xf numFmtId="0" fontId="3" fillId="2" borderId="5" xfId="0" applyFont="1" applyFill="1" applyBorder="1" applyAlignment="1">
      <alignment horizontal="center" vertical="center"/>
    </xf>
    <xf numFmtId="0" fontId="3" fillId="3" borderId="7" xfId="0" applyFont="1" applyFill="1" applyBorder="1" applyAlignment="1">
      <alignment wrapText="1"/>
    </xf>
    <xf numFmtId="0" fontId="3" fillId="3" borderId="1" xfId="0" applyFont="1" applyFill="1" applyBorder="1" applyAlignment="1" applyProtection="1">
      <alignment wrapText="1"/>
      <protection hidden="1"/>
    </xf>
    <xf numFmtId="0" fontId="3" fillId="2" borderId="1" xfId="0" applyFont="1" applyFill="1" applyBorder="1" applyAlignment="1" applyProtection="1">
      <alignment wrapText="1"/>
      <protection locked="0" hidden="1"/>
    </xf>
    <xf numFmtId="0" fontId="3" fillId="2" borderId="2" xfId="0" applyFont="1" applyFill="1" applyBorder="1" applyAlignment="1"/>
    <xf numFmtId="0" fontId="3" fillId="2" borderId="3" xfId="0" applyFont="1" applyFill="1" applyBorder="1" applyAlignment="1"/>
    <xf numFmtId="0" fontId="3" fillId="2" borderId="4" xfId="0" applyFont="1" applyFill="1" applyBorder="1" applyAlignment="1"/>
    <xf numFmtId="0" fontId="2" fillId="0" borderId="0" xfId="0" applyFont="1" applyAlignment="1" applyProtection="1">
      <alignment horizontal="left"/>
      <protection hidden="1"/>
    </xf>
    <xf numFmtId="0" fontId="2" fillId="6" borderId="1" xfId="0" applyNumberFormat="1" applyFont="1" applyFill="1" applyBorder="1" applyProtection="1">
      <protection locked="0" hidden="1"/>
    </xf>
    <xf numFmtId="0" fontId="2" fillId="3" borderId="1" xfId="0" applyNumberFormat="1" applyFont="1" applyFill="1" applyBorder="1" applyProtection="1">
      <protection hidden="1"/>
    </xf>
    <xf numFmtId="0" fontId="2" fillId="0" borderId="1" xfId="0" applyFont="1" applyBorder="1" applyAlignment="1" applyProtection="1">
      <alignment wrapText="1"/>
      <protection locked="0" hidden="1"/>
    </xf>
    <xf numFmtId="0" fontId="2" fillId="0" borderId="1" xfId="0" applyFont="1" applyBorder="1" applyAlignment="1" applyProtection="1">
      <alignment horizontal="right"/>
      <protection locked="0" hidden="1"/>
    </xf>
    <xf numFmtId="0" fontId="11" fillId="0" borderId="1" xfId="0" applyFont="1" applyBorder="1" applyAlignment="1" applyProtection="1">
      <alignment horizontal="right"/>
      <protection locked="0" hidden="1"/>
    </xf>
    <xf numFmtId="0" fontId="11" fillId="0" borderId="1" xfId="0" applyFont="1" applyBorder="1" applyAlignment="1" applyProtection="1">
      <alignment wrapText="1"/>
      <protection locked="0" hidden="1"/>
    </xf>
    <xf numFmtId="0" fontId="3" fillId="2" borderId="5" xfId="0" applyFont="1" applyFill="1" applyBorder="1" applyAlignment="1" applyProtection="1">
      <alignment horizontal="center"/>
      <protection hidden="1"/>
    </xf>
    <xf numFmtId="0" fontId="3" fillId="2" borderId="11" xfId="0" applyFont="1" applyFill="1" applyBorder="1" applyAlignment="1" applyProtection="1">
      <alignment horizontal="center"/>
      <protection hidden="1"/>
    </xf>
    <xf numFmtId="0" fontId="3" fillId="2" borderId="6" xfId="0" applyFont="1" applyFill="1" applyBorder="1" applyAlignment="1" applyProtection="1">
      <alignment horizontal="center"/>
      <protection hidden="1"/>
    </xf>
    <xf numFmtId="49" fontId="2" fillId="0" borderId="1" xfId="0" applyNumberFormat="1" applyFont="1" applyBorder="1" applyProtection="1">
      <protection hidden="1"/>
    </xf>
    <xf numFmtId="49" fontId="2" fillId="0" borderId="1" xfId="0" applyNumberFormat="1" applyFont="1" applyBorder="1" applyProtection="1">
      <protection locked="0" hidden="1"/>
    </xf>
    <xf numFmtId="14" fontId="2" fillId="0" borderId="1" xfId="0" quotePrefix="1" applyNumberFormat="1" applyFont="1" applyBorder="1" applyAlignment="1" applyProtection="1">
      <alignment horizontal="right"/>
      <protection locked="0" hidden="1"/>
    </xf>
    <xf numFmtId="0" fontId="2" fillId="0" borderId="1" xfId="0" quotePrefix="1" applyFont="1" applyBorder="1" applyAlignment="1" applyProtection="1">
      <alignment horizontal="right"/>
      <protection locked="0" hidden="1"/>
    </xf>
    <xf numFmtId="0" fontId="2" fillId="0" borderId="1" xfId="0" applyFont="1" applyBorder="1" applyAlignment="1" applyProtection="1">
      <alignment horizontal="right" wrapText="1"/>
      <protection locked="0" hidden="1"/>
    </xf>
    <xf numFmtId="49" fontId="2" fillId="0" borderId="1" xfId="0" applyNumberFormat="1" applyFont="1" applyBorder="1" applyAlignment="1" applyProtection="1">
      <alignment horizontal="right"/>
      <protection locked="0" hidden="1"/>
    </xf>
    <xf numFmtId="0" fontId="4" fillId="0" borderId="0" xfId="0" applyFont="1" applyBorder="1" applyAlignment="1" applyProtection="1">
      <alignment horizontal="left"/>
      <protection hidden="1"/>
    </xf>
    <xf numFmtId="0" fontId="4" fillId="0" borderId="0" xfId="0" applyFont="1" applyAlignment="1" applyProtection="1">
      <alignment horizontal="left"/>
      <protection hidden="1"/>
    </xf>
    <xf numFmtId="0" fontId="9" fillId="0" borderId="0" xfId="0" applyFont="1" applyBorder="1" applyAlignment="1" applyProtection="1">
      <alignment horizontal="left"/>
      <protection hidden="1"/>
    </xf>
    <xf numFmtId="0" fontId="9" fillId="0" borderId="10" xfId="1" applyFont="1" applyBorder="1" applyAlignment="1" applyProtection="1">
      <alignment horizontal="left"/>
      <protection hidden="1"/>
    </xf>
    <xf numFmtId="0" fontId="3" fillId="2" borderId="2" xfId="0" applyFont="1" applyFill="1" applyBorder="1" applyAlignment="1" applyProtection="1">
      <protection hidden="1"/>
    </xf>
    <xf numFmtId="0" fontId="1" fillId="2" borderId="4" xfId="0" applyFont="1" applyFill="1" applyBorder="1" applyAlignment="1" applyProtection="1">
      <protection hidden="1"/>
    </xf>
    <xf numFmtId="0" fontId="3" fillId="5" borderId="2" xfId="0" applyFont="1" applyFill="1" applyBorder="1" applyAlignment="1" applyProtection="1">
      <protection hidden="1"/>
    </xf>
    <xf numFmtId="0" fontId="1" fillId="5" borderId="4" xfId="0" applyFont="1" applyFill="1" applyBorder="1" applyAlignment="1" applyProtection="1">
      <protection hidden="1"/>
    </xf>
    <xf numFmtId="0" fontId="2" fillId="0" borderId="2" xfId="0" applyFont="1" applyBorder="1" applyAlignment="1" applyProtection="1">
      <alignment horizontal="left"/>
      <protection hidden="1"/>
    </xf>
    <xf numFmtId="0" fontId="2" fillId="0" borderId="4" xfId="0" applyFont="1" applyBorder="1" applyAlignment="1" applyProtection="1">
      <alignment horizontal="left"/>
      <protection hidden="1"/>
    </xf>
    <xf numFmtId="0" fontId="2" fillId="0" borderId="2" xfId="0" applyFont="1" applyBorder="1" applyAlignment="1" applyProtection="1">
      <alignment horizontal="left" wrapText="1"/>
      <protection hidden="1"/>
    </xf>
    <xf numFmtId="0" fontId="2" fillId="0" borderId="4" xfId="0" applyFont="1" applyBorder="1" applyAlignment="1" applyProtection="1">
      <alignment horizontal="left" wrapText="1"/>
      <protection hidden="1"/>
    </xf>
    <xf numFmtId="0" fontId="3" fillId="2" borderId="2" xfId="0" applyFont="1" applyFill="1" applyBorder="1" applyAlignment="1" applyProtection="1">
      <alignment horizontal="center"/>
      <protection hidden="1"/>
    </xf>
    <xf numFmtId="0" fontId="3" fillId="2" borderId="3" xfId="0" applyFont="1" applyFill="1" applyBorder="1" applyAlignment="1" applyProtection="1">
      <alignment horizontal="center"/>
      <protection hidden="1"/>
    </xf>
    <xf numFmtId="0" fontId="1" fillId="0" borderId="0" xfId="0" applyFont="1" applyAlignment="1">
      <alignment horizontal="left" wrapText="1"/>
    </xf>
    <xf numFmtId="9" fontId="3" fillId="2" borderId="5" xfId="0" applyNumberFormat="1" applyFont="1" applyFill="1" applyBorder="1" applyAlignment="1" applyProtection="1">
      <alignment horizontal="center" wrapText="1"/>
      <protection hidden="1"/>
    </xf>
    <xf numFmtId="9" fontId="3" fillId="2" borderId="6" xfId="0" applyNumberFormat="1" applyFont="1" applyFill="1" applyBorder="1" applyAlignment="1" applyProtection="1">
      <alignment horizontal="center" wrapText="1"/>
      <protection hidden="1"/>
    </xf>
    <xf numFmtId="0" fontId="3" fillId="2" borderId="5"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hidden="1"/>
    </xf>
    <xf numFmtId="0" fontId="3" fillId="2" borderId="6" xfId="0" applyFont="1" applyFill="1" applyBorder="1" applyAlignment="1" applyProtection="1">
      <alignment horizontal="center" vertical="center"/>
      <protection hidden="1"/>
    </xf>
    <xf numFmtId="0" fontId="3" fillId="2" borderId="7" xfId="0" applyFont="1" applyFill="1" applyBorder="1" applyAlignment="1" applyProtection="1">
      <alignment horizontal="center" vertical="center"/>
      <protection hidden="1"/>
    </xf>
    <xf numFmtId="0" fontId="3" fillId="2" borderId="9" xfId="0" applyFont="1" applyFill="1" applyBorder="1" applyAlignment="1" applyProtection="1">
      <alignment horizontal="center" vertical="center"/>
      <protection hidden="1"/>
    </xf>
    <xf numFmtId="0" fontId="3" fillId="2" borderId="12" xfId="0" applyFont="1" applyFill="1" applyBorder="1" applyAlignment="1" applyProtection="1">
      <alignment horizontal="center" vertical="center"/>
      <protection hidden="1"/>
    </xf>
    <xf numFmtId="0" fontId="3" fillId="2" borderId="13" xfId="0" applyFont="1" applyFill="1" applyBorder="1" applyAlignment="1" applyProtection="1">
      <alignment horizontal="center" vertical="center"/>
      <protection hidden="1"/>
    </xf>
    <xf numFmtId="0" fontId="3" fillId="2" borderId="14" xfId="0" applyFont="1" applyFill="1" applyBorder="1" applyAlignment="1" applyProtection="1">
      <alignment horizontal="center" vertical="center"/>
      <protection hidden="1"/>
    </xf>
    <xf numFmtId="0" fontId="3" fillId="2" borderId="15" xfId="0" applyFont="1" applyFill="1" applyBorder="1" applyAlignment="1" applyProtection="1">
      <alignment horizontal="center" vertical="center"/>
      <protection hidden="1"/>
    </xf>
    <xf numFmtId="0" fontId="3" fillId="3" borderId="2" xfId="0" applyFont="1" applyFill="1" applyBorder="1" applyAlignment="1" applyProtection="1">
      <alignment horizontal="center"/>
      <protection hidden="1"/>
    </xf>
    <xf numFmtId="0" fontId="3" fillId="3" borderId="4" xfId="0" applyFont="1" applyFill="1" applyBorder="1" applyAlignment="1" applyProtection="1">
      <alignment horizontal="center"/>
      <protection hidden="1"/>
    </xf>
    <xf numFmtId="9" fontId="3" fillId="2" borderId="2" xfId="0" applyNumberFormat="1" applyFont="1" applyFill="1" applyBorder="1" applyAlignment="1" applyProtection="1">
      <alignment horizontal="center"/>
      <protection hidden="1"/>
    </xf>
    <xf numFmtId="9" fontId="3" fillId="2" borderId="4" xfId="0" applyNumberFormat="1" applyFont="1" applyFill="1" applyBorder="1" applyAlignment="1" applyProtection="1">
      <alignment horizontal="center"/>
      <protection hidden="1"/>
    </xf>
    <xf numFmtId="0" fontId="3" fillId="2" borderId="4" xfId="0" applyFont="1" applyFill="1" applyBorder="1" applyAlignment="1" applyProtection="1">
      <alignment horizontal="center"/>
      <protection hidden="1"/>
    </xf>
    <xf numFmtId="0" fontId="3" fillId="2" borderId="5" xfId="0" applyFont="1" applyFill="1" applyBorder="1" applyAlignment="1" applyProtection="1">
      <alignment horizontal="center" wrapText="1"/>
      <protection hidden="1"/>
    </xf>
    <xf numFmtId="0" fontId="3" fillId="2" borderId="6" xfId="0" applyFont="1" applyFill="1" applyBorder="1" applyAlignment="1" applyProtection="1">
      <alignment horizontal="center" wrapText="1"/>
      <protection hidden="1"/>
    </xf>
    <xf numFmtId="0" fontId="4" fillId="0" borderId="0" xfId="0" applyFont="1" applyBorder="1" applyAlignment="1" applyProtection="1">
      <alignment horizontal="left"/>
      <protection locked="0"/>
    </xf>
    <xf numFmtId="0" fontId="4" fillId="0" borderId="10" xfId="0" applyFont="1" applyBorder="1" applyAlignment="1" applyProtection="1">
      <alignment horizontal="left"/>
      <protection locked="0"/>
    </xf>
    <xf numFmtId="0" fontId="2" fillId="0" borderId="0" xfId="0" applyFont="1" applyAlignment="1" applyProtection="1">
      <alignment horizontal="left"/>
      <protection hidden="1"/>
    </xf>
    <xf numFmtId="0" fontId="2" fillId="0" borderId="0" xfId="0" applyFont="1" applyBorder="1" applyAlignment="1" applyProtection="1">
      <alignment horizontal="left"/>
      <protection hidden="1"/>
    </xf>
    <xf numFmtId="0" fontId="3" fillId="2" borderId="2" xfId="0" applyFont="1" applyFill="1" applyBorder="1" applyAlignment="1">
      <alignment horizontal="left"/>
    </xf>
    <xf numFmtId="0" fontId="3" fillId="2" borderId="3" xfId="0" applyFont="1" applyFill="1" applyBorder="1" applyAlignment="1">
      <alignment horizontal="left"/>
    </xf>
    <xf numFmtId="0" fontId="3" fillId="2" borderId="4" xfId="0" applyFont="1" applyFill="1" applyBorder="1" applyAlignment="1">
      <alignment horizontal="left"/>
    </xf>
    <xf numFmtId="0" fontId="3" fillId="2" borderId="1" xfId="0" applyFont="1" applyFill="1" applyBorder="1" applyAlignment="1">
      <alignment horizontal="center"/>
    </xf>
    <xf numFmtId="0" fontId="3" fillId="2" borderId="1" xfId="0" applyFont="1" applyFill="1" applyBorder="1" applyAlignment="1">
      <alignment horizontal="center" vertical="center"/>
    </xf>
    <xf numFmtId="0" fontId="3" fillId="2" borderId="5" xfId="0" applyFont="1" applyFill="1" applyBorder="1" applyAlignment="1">
      <alignment horizontal="center"/>
    </xf>
    <xf numFmtId="0" fontId="3" fillId="2" borderId="6" xfId="0" applyFont="1" applyFill="1" applyBorder="1" applyAlignment="1">
      <alignment horizontal="center"/>
    </xf>
    <xf numFmtId="0" fontId="3" fillId="2" borderId="7" xfId="0" applyFont="1" applyFill="1" applyBorder="1" applyAlignment="1">
      <alignment horizontal="center" wrapText="1"/>
    </xf>
    <xf numFmtId="0" fontId="3" fillId="2" borderId="8" xfId="0" applyFont="1" applyFill="1" applyBorder="1" applyAlignment="1">
      <alignment horizontal="center" wrapText="1"/>
    </xf>
    <xf numFmtId="0" fontId="3" fillId="2" borderId="9" xfId="0" applyFont="1" applyFill="1" applyBorder="1" applyAlignment="1">
      <alignment horizontal="center" wrapText="1"/>
    </xf>
    <xf numFmtId="0" fontId="3" fillId="2" borderId="2" xfId="0" applyFont="1" applyFill="1" applyBorder="1" applyAlignment="1">
      <alignment horizontal="left" wrapText="1"/>
    </xf>
    <xf numFmtId="0" fontId="3" fillId="2" borderId="3" xfId="0" applyFont="1" applyFill="1" applyBorder="1" applyAlignment="1">
      <alignment horizontal="left" wrapText="1"/>
    </xf>
    <xf numFmtId="0" fontId="3" fillId="2" borderId="4" xfId="0" applyFont="1" applyFill="1" applyBorder="1" applyAlignment="1">
      <alignment horizontal="left" wrapText="1"/>
    </xf>
  </cellXfs>
  <cellStyles count="2">
    <cellStyle name="Hyperlink" xfId="1" builtinId="8"/>
    <cellStyle name="Normal" xfId="0" builtinId="0"/>
  </cellStyles>
  <dxfs count="47">
    <dxf>
      <font>
        <b/>
        <i/>
        <color theme="0"/>
      </font>
      <fill>
        <patternFill>
          <bgColor rgb="FFFF0000"/>
        </patternFill>
      </fill>
    </dxf>
    <dxf>
      <font>
        <b/>
        <i val="0"/>
        <color theme="1"/>
      </font>
      <fill>
        <patternFill>
          <bgColor rgb="FFFFC000"/>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color theme="0"/>
      </font>
      <fill>
        <patternFill>
          <bgColor rgb="FFFF0000"/>
        </patternFill>
      </fill>
    </dxf>
    <dxf>
      <font>
        <b/>
        <i val="0"/>
        <color theme="1"/>
      </font>
      <fill>
        <patternFill>
          <bgColor rgb="FFFFC000"/>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ont>
        <color rgb="FFFF0000"/>
      </font>
    </dxf>
  </dxfs>
  <tableStyles count="0" defaultTableStyle="TableStyleMedium2" defaultPivotStyle="PivotStyleLight16"/>
  <colors>
    <mruColors>
      <color rgb="FFFF7C80"/>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5</xdr:col>
      <xdr:colOff>624416</xdr:colOff>
      <xdr:row>4</xdr:row>
      <xdr:rowOff>10583</xdr:rowOff>
    </xdr:from>
    <xdr:to>
      <xdr:col>6</xdr:col>
      <xdr:colOff>1045283</xdr:colOff>
      <xdr:row>8</xdr:row>
      <xdr:rowOff>44201</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96916" y="211666"/>
          <a:ext cx="1235784" cy="837952"/>
        </a:xfrm>
        <a:prstGeom prst="rect">
          <a:avLst/>
        </a:prstGeom>
      </xdr:spPr>
    </xdr:pic>
    <xdr:clientData/>
  </xdr:twoCellAnchor>
  <xdr:twoCellAnchor editAs="oneCell">
    <xdr:from>
      <xdr:col>3</xdr:col>
      <xdr:colOff>1238254</xdr:colOff>
      <xdr:row>4</xdr:row>
      <xdr:rowOff>10595</xdr:rowOff>
    </xdr:from>
    <xdr:to>
      <xdr:col>5</xdr:col>
      <xdr:colOff>530441</xdr:colOff>
      <xdr:row>8</xdr:row>
      <xdr:rowOff>69746</xdr:rowOff>
    </xdr:to>
    <xdr:pic>
      <xdr:nvPicPr>
        <xdr:cNvPr id="2" name="Picture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42671" y="211678"/>
          <a:ext cx="2160270" cy="863485"/>
        </a:xfrm>
        <a:prstGeom prst="rect">
          <a:avLst/>
        </a:prstGeom>
      </xdr:spPr>
    </xdr:pic>
    <xdr:clientData/>
  </xdr:twoCellAnchor>
  <xdr:twoCellAnchor editAs="oneCell">
    <xdr:from>
      <xdr:col>3</xdr:col>
      <xdr:colOff>409575</xdr:colOff>
      <xdr:row>4</xdr:row>
      <xdr:rowOff>10595</xdr:rowOff>
    </xdr:from>
    <xdr:to>
      <xdr:col>4</xdr:col>
      <xdr:colOff>673317</xdr:colOff>
      <xdr:row>8</xdr:row>
      <xdr:rowOff>69746</xdr:rowOff>
    </xdr:to>
    <xdr:pic>
      <xdr:nvPicPr>
        <xdr:cNvPr id="5" name="Picture 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115050" y="810695"/>
          <a:ext cx="1968717" cy="8592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1343025</xdr:colOff>
      <xdr:row>0</xdr:row>
      <xdr:rowOff>38100</xdr:rowOff>
    </xdr:from>
    <xdr:to>
      <xdr:col>6</xdr:col>
      <xdr:colOff>36441</xdr:colOff>
      <xdr:row>3</xdr:row>
      <xdr:rowOff>123825</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8750" y="38100"/>
          <a:ext cx="1208016" cy="771525"/>
        </a:xfrm>
        <a:prstGeom prst="rect">
          <a:avLst/>
        </a:prstGeom>
      </xdr:spPr>
    </xdr:pic>
    <xdr:clientData/>
  </xdr:twoCellAnchor>
  <xdr:twoCellAnchor editAs="oneCell">
    <xdr:from>
      <xdr:col>2</xdr:col>
      <xdr:colOff>2362205</xdr:colOff>
      <xdr:row>0</xdr:row>
      <xdr:rowOff>66686</xdr:rowOff>
    </xdr:from>
    <xdr:to>
      <xdr:col>4</xdr:col>
      <xdr:colOff>1093475</xdr:colOff>
      <xdr:row>4</xdr:row>
      <xdr:rowOff>44346</xdr:rowOff>
    </xdr:to>
    <xdr:pic>
      <xdr:nvPicPr>
        <xdr:cNvPr id="2" name="Picture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14680" y="66686"/>
          <a:ext cx="2160270" cy="8634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6</xdr:col>
      <xdr:colOff>45966</xdr:colOff>
      <xdr:row>4</xdr:row>
      <xdr:rowOff>171450</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86550" y="200025"/>
          <a:ext cx="1255641" cy="771525"/>
        </a:xfrm>
        <a:prstGeom prst="rect">
          <a:avLst/>
        </a:prstGeom>
      </xdr:spPr>
    </xdr:pic>
    <xdr:clientData/>
  </xdr:twoCellAnchor>
  <xdr:twoCellAnchor editAs="oneCell">
    <xdr:from>
      <xdr:col>2</xdr:col>
      <xdr:colOff>2752730</xdr:colOff>
      <xdr:row>1</xdr:row>
      <xdr:rowOff>11</xdr:rowOff>
    </xdr:from>
    <xdr:to>
      <xdr:col>4</xdr:col>
      <xdr:colOff>940846</xdr:colOff>
      <xdr:row>5</xdr:row>
      <xdr:rowOff>51883</xdr:rowOff>
    </xdr:to>
    <xdr:pic>
      <xdr:nvPicPr>
        <xdr:cNvPr id="2" name="Picture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10130" y="200036"/>
          <a:ext cx="2131466" cy="85197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I77"/>
  <sheetViews>
    <sheetView topLeftCell="A4" zoomScale="90" zoomScaleNormal="90" workbookViewId="0">
      <selection activeCell="C13" sqref="C13"/>
    </sheetView>
  </sheetViews>
  <sheetFormatPr defaultRowHeight="15.75" x14ac:dyDescent="0.25"/>
  <cols>
    <col min="1" max="1" width="3.5703125" style="19" customWidth="1"/>
    <col min="2" max="3" width="41" style="19" customWidth="1"/>
    <col min="4" max="4" width="25" style="19" customWidth="1"/>
    <col min="5" max="5" width="18" style="19" customWidth="1"/>
    <col min="6" max="6" width="12.28515625" style="19" bestFit="1" customWidth="1"/>
    <col min="7" max="7" width="21.28515625" style="19" customWidth="1"/>
    <col min="8" max="8" width="11.28515625" style="19" customWidth="1"/>
    <col min="9" max="9" width="25.7109375" style="19" customWidth="1"/>
    <col min="10" max="257" width="9.140625" style="19"/>
    <col min="258" max="258" width="32.140625" style="19" bestFit="1" customWidth="1"/>
    <col min="259" max="259" width="21.42578125" style="19" bestFit="1" customWidth="1"/>
    <col min="260" max="260" width="11.5703125" style="19" bestFit="1" customWidth="1"/>
    <col min="261" max="261" width="12.28515625" style="19" bestFit="1" customWidth="1"/>
    <col min="262" max="262" width="10.5703125" style="19" bestFit="1" customWidth="1"/>
    <col min="263" max="264" width="9.140625" style="19"/>
    <col min="265" max="265" width="15.85546875" style="19" customWidth="1"/>
    <col min="266" max="513" width="9.140625" style="19"/>
    <col min="514" max="514" width="32.140625" style="19" bestFit="1" customWidth="1"/>
    <col min="515" max="515" width="21.42578125" style="19" bestFit="1" customWidth="1"/>
    <col min="516" max="516" width="11.5703125" style="19" bestFit="1" customWidth="1"/>
    <col min="517" max="517" width="12.28515625" style="19" bestFit="1" customWidth="1"/>
    <col min="518" max="518" width="10.5703125" style="19" bestFit="1" customWidth="1"/>
    <col min="519" max="520" width="9.140625" style="19"/>
    <col min="521" max="521" width="15.85546875" style="19" customWidth="1"/>
    <col min="522" max="769" width="9.140625" style="19"/>
    <col min="770" max="770" width="32.140625" style="19" bestFit="1" customWidth="1"/>
    <col min="771" max="771" width="21.42578125" style="19" bestFit="1" customWidth="1"/>
    <col min="772" max="772" width="11.5703125" style="19" bestFit="1" customWidth="1"/>
    <col min="773" max="773" width="12.28515625" style="19" bestFit="1" customWidth="1"/>
    <col min="774" max="774" width="10.5703125" style="19" bestFit="1" customWidth="1"/>
    <col min="775" max="776" width="9.140625" style="19"/>
    <col min="777" max="777" width="15.85546875" style="19" customWidth="1"/>
    <col min="778" max="1025" width="9.140625" style="19"/>
    <col min="1026" max="1026" width="32.140625" style="19" bestFit="1" customWidth="1"/>
    <col min="1027" max="1027" width="21.42578125" style="19" bestFit="1" customWidth="1"/>
    <col min="1028" max="1028" width="11.5703125" style="19" bestFit="1" customWidth="1"/>
    <col min="1029" max="1029" width="12.28515625" style="19" bestFit="1" customWidth="1"/>
    <col min="1030" max="1030" width="10.5703125" style="19" bestFit="1" customWidth="1"/>
    <col min="1031" max="1032" width="9.140625" style="19"/>
    <col min="1033" max="1033" width="15.85546875" style="19" customWidth="1"/>
    <col min="1034" max="1281" width="9.140625" style="19"/>
    <col min="1282" max="1282" width="32.140625" style="19" bestFit="1" customWidth="1"/>
    <col min="1283" max="1283" width="21.42578125" style="19" bestFit="1" customWidth="1"/>
    <col min="1284" max="1284" width="11.5703125" style="19" bestFit="1" customWidth="1"/>
    <col min="1285" max="1285" width="12.28515625" style="19" bestFit="1" customWidth="1"/>
    <col min="1286" max="1286" width="10.5703125" style="19" bestFit="1" customWidth="1"/>
    <col min="1287" max="1288" width="9.140625" style="19"/>
    <col min="1289" max="1289" width="15.85546875" style="19" customWidth="1"/>
    <col min="1290" max="1537" width="9.140625" style="19"/>
    <col min="1538" max="1538" width="32.140625" style="19" bestFit="1" customWidth="1"/>
    <col min="1539" max="1539" width="21.42578125" style="19" bestFit="1" customWidth="1"/>
    <col min="1540" max="1540" width="11.5703125" style="19" bestFit="1" customWidth="1"/>
    <col min="1541" max="1541" width="12.28515625" style="19" bestFit="1" customWidth="1"/>
    <col min="1542" max="1542" width="10.5703125" style="19" bestFit="1" customWidth="1"/>
    <col min="1543" max="1544" width="9.140625" style="19"/>
    <col min="1545" max="1545" width="15.85546875" style="19" customWidth="1"/>
    <col min="1546" max="1793" width="9.140625" style="19"/>
    <col min="1794" max="1794" width="32.140625" style="19" bestFit="1" customWidth="1"/>
    <col min="1795" max="1795" width="21.42578125" style="19" bestFit="1" customWidth="1"/>
    <col min="1796" max="1796" width="11.5703125" style="19" bestFit="1" customWidth="1"/>
    <col min="1797" max="1797" width="12.28515625" style="19" bestFit="1" customWidth="1"/>
    <col min="1798" max="1798" width="10.5703125" style="19" bestFit="1" customWidth="1"/>
    <col min="1799" max="1800" width="9.140625" style="19"/>
    <col min="1801" max="1801" width="15.85546875" style="19" customWidth="1"/>
    <col min="1802" max="2049" width="9.140625" style="19"/>
    <col min="2050" max="2050" width="32.140625" style="19" bestFit="1" customWidth="1"/>
    <col min="2051" max="2051" width="21.42578125" style="19" bestFit="1" customWidth="1"/>
    <col min="2052" max="2052" width="11.5703125" style="19" bestFit="1" customWidth="1"/>
    <col min="2053" max="2053" width="12.28515625" style="19" bestFit="1" customWidth="1"/>
    <col min="2054" max="2054" width="10.5703125" style="19" bestFit="1" customWidth="1"/>
    <col min="2055" max="2056" width="9.140625" style="19"/>
    <col min="2057" max="2057" width="15.85546875" style="19" customWidth="1"/>
    <col min="2058" max="2305" width="9.140625" style="19"/>
    <col min="2306" max="2306" width="32.140625" style="19" bestFit="1" customWidth="1"/>
    <col min="2307" max="2307" width="21.42578125" style="19" bestFit="1" customWidth="1"/>
    <col min="2308" max="2308" width="11.5703125" style="19" bestFit="1" customWidth="1"/>
    <col min="2309" max="2309" width="12.28515625" style="19" bestFit="1" customWidth="1"/>
    <col min="2310" max="2310" width="10.5703125" style="19" bestFit="1" customWidth="1"/>
    <col min="2311" max="2312" width="9.140625" style="19"/>
    <col min="2313" max="2313" width="15.85546875" style="19" customWidth="1"/>
    <col min="2314" max="2561" width="9.140625" style="19"/>
    <col min="2562" max="2562" width="32.140625" style="19" bestFit="1" customWidth="1"/>
    <col min="2563" max="2563" width="21.42578125" style="19" bestFit="1" customWidth="1"/>
    <col min="2564" max="2564" width="11.5703125" style="19" bestFit="1" customWidth="1"/>
    <col min="2565" max="2565" width="12.28515625" style="19" bestFit="1" customWidth="1"/>
    <col min="2566" max="2566" width="10.5703125" style="19" bestFit="1" customWidth="1"/>
    <col min="2567" max="2568" width="9.140625" style="19"/>
    <col min="2569" max="2569" width="15.85546875" style="19" customWidth="1"/>
    <col min="2570" max="2817" width="9.140625" style="19"/>
    <col min="2818" max="2818" width="32.140625" style="19" bestFit="1" customWidth="1"/>
    <col min="2819" max="2819" width="21.42578125" style="19" bestFit="1" customWidth="1"/>
    <col min="2820" max="2820" width="11.5703125" style="19" bestFit="1" customWidth="1"/>
    <col min="2821" max="2821" width="12.28515625" style="19" bestFit="1" customWidth="1"/>
    <col min="2822" max="2822" width="10.5703125" style="19" bestFit="1" customWidth="1"/>
    <col min="2823" max="2824" width="9.140625" style="19"/>
    <col min="2825" max="2825" width="15.85546875" style="19" customWidth="1"/>
    <col min="2826" max="3073" width="9.140625" style="19"/>
    <col min="3074" max="3074" width="32.140625" style="19" bestFit="1" customWidth="1"/>
    <col min="3075" max="3075" width="21.42578125" style="19" bestFit="1" customWidth="1"/>
    <col min="3076" max="3076" width="11.5703125" style="19" bestFit="1" customWidth="1"/>
    <col min="3077" max="3077" width="12.28515625" style="19" bestFit="1" customWidth="1"/>
    <col min="3078" max="3078" width="10.5703125" style="19" bestFit="1" customWidth="1"/>
    <col min="3079" max="3080" width="9.140625" style="19"/>
    <col min="3081" max="3081" width="15.85546875" style="19" customWidth="1"/>
    <col min="3082" max="3329" width="9.140625" style="19"/>
    <col min="3330" max="3330" width="32.140625" style="19" bestFit="1" customWidth="1"/>
    <col min="3331" max="3331" width="21.42578125" style="19" bestFit="1" customWidth="1"/>
    <col min="3332" max="3332" width="11.5703125" style="19" bestFit="1" customWidth="1"/>
    <col min="3333" max="3333" width="12.28515625" style="19" bestFit="1" customWidth="1"/>
    <col min="3334" max="3334" width="10.5703125" style="19" bestFit="1" customWidth="1"/>
    <col min="3335" max="3336" width="9.140625" style="19"/>
    <col min="3337" max="3337" width="15.85546875" style="19" customWidth="1"/>
    <col min="3338" max="3585" width="9.140625" style="19"/>
    <col min="3586" max="3586" width="32.140625" style="19" bestFit="1" customWidth="1"/>
    <col min="3587" max="3587" width="21.42578125" style="19" bestFit="1" customWidth="1"/>
    <col min="3588" max="3588" width="11.5703125" style="19" bestFit="1" customWidth="1"/>
    <col min="3589" max="3589" width="12.28515625" style="19" bestFit="1" customWidth="1"/>
    <col min="3590" max="3590" width="10.5703125" style="19" bestFit="1" customWidth="1"/>
    <col min="3591" max="3592" width="9.140625" style="19"/>
    <col min="3593" max="3593" width="15.85546875" style="19" customWidth="1"/>
    <col min="3594" max="3841" width="9.140625" style="19"/>
    <col min="3842" max="3842" width="32.140625" style="19" bestFit="1" customWidth="1"/>
    <col min="3843" max="3843" width="21.42578125" style="19" bestFit="1" customWidth="1"/>
    <col min="3844" max="3844" width="11.5703125" style="19" bestFit="1" customWidth="1"/>
    <col min="3845" max="3845" width="12.28515625" style="19" bestFit="1" customWidth="1"/>
    <col min="3846" max="3846" width="10.5703125" style="19" bestFit="1" customWidth="1"/>
    <col min="3847" max="3848" width="9.140625" style="19"/>
    <col min="3849" max="3849" width="15.85546875" style="19" customWidth="1"/>
    <col min="3850" max="4097" width="9.140625" style="19"/>
    <col min="4098" max="4098" width="32.140625" style="19" bestFit="1" customWidth="1"/>
    <col min="4099" max="4099" width="21.42578125" style="19" bestFit="1" customWidth="1"/>
    <col min="4100" max="4100" width="11.5703125" style="19" bestFit="1" customWidth="1"/>
    <col min="4101" max="4101" width="12.28515625" style="19" bestFit="1" customWidth="1"/>
    <col min="4102" max="4102" width="10.5703125" style="19" bestFit="1" customWidth="1"/>
    <col min="4103" max="4104" width="9.140625" style="19"/>
    <col min="4105" max="4105" width="15.85546875" style="19" customWidth="1"/>
    <col min="4106" max="4353" width="9.140625" style="19"/>
    <col min="4354" max="4354" width="32.140625" style="19" bestFit="1" customWidth="1"/>
    <col min="4355" max="4355" width="21.42578125" style="19" bestFit="1" customWidth="1"/>
    <col min="4356" max="4356" width="11.5703125" style="19" bestFit="1" customWidth="1"/>
    <col min="4357" max="4357" width="12.28515625" style="19" bestFit="1" customWidth="1"/>
    <col min="4358" max="4358" width="10.5703125" style="19" bestFit="1" customWidth="1"/>
    <col min="4359" max="4360" width="9.140625" style="19"/>
    <col min="4361" max="4361" width="15.85546875" style="19" customWidth="1"/>
    <col min="4362" max="4609" width="9.140625" style="19"/>
    <col min="4610" max="4610" width="32.140625" style="19" bestFit="1" customWidth="1"/>
    <col min="4611" max="4611" width="21.42578125" style="19" bestFit="1" customWidth="1"/>
    <col min="4612" max="4612" width="11.5703125" style="19" bestFit="1" customWidth="1"/>
    <col min="4613" max="4613" width="12.28515625" style="19" bestFit="1" customWidth="1"/>
    <col min="4614" max="4614" width="10.5703125" style="19" bestFit="1" customWidth="1"/>
    <col min="4615" max="4616" width="9.140625" style="19"/>
    <col min="4617" max="4617" width="15.85546875" style="19" customWidth="1"/>
    <col min="4618" max="4865" width="9.140625" style="19"/>
    <col min="4866" max="4866" width="32.140625" style="19" bestFit="1" customWidth="1"/>
    <col min="4867" max="4867" width="21.42578125" style="19" bestFit="1" customWidth="1"/>
    <col min="4868" max="4868" width="11.5703125" style="19" bestFit="1" customWidth="1"/>
    <col min="4869" max="4869" width="12.28515625" style="19" bestFit="1" customWidth="1"/>
    <col min="4870" max="4870" width="10.5703125" style="19" bestFit="1" customWidth="1"/>
    <col min="4871" max="4872" width="9.140625" style="19"/>
    <col min="4873" max="4873" width="15.85546875" style="19" customWidth="1"/>
    <col min="4874" max="5121" width="9.140625" style="19"/>
    <col min="5122" max="5122" width="32.140625" style="19" bestFit="1" customWidth="1"/>
    <col min="5123" max="5123" width="21.42578125" style="19" bestFit="1" customWidth="1"/>
    <col min="5124" max="5124" width="11.5703125" style="19" bestFit="1" customWidth="1"/>
    <col min="5125" max="5125" width="12.28515625" style="19" bestFit="1" customWidth="1"/>
    <col min="5126" max="5126" width="10.5703125" style="19" bestFit="1" customWidth="1"/>
    <col min="5127" max="5128" width="9.140625" style="19"/>
    <col min="5129" max="5129" width="15.85546875" style="19" customWidth="1"/>
    <col min="5130" max="5377" width="9.140625" style="19"/>
    <col min="5378" max="5378" width="32.140625" style="19" bestFit="1" customWidth="1"/>
    <col min="5379" max="5379" width="21.42578125" style="19" bestFit="1" customWidth="1"/>
    <col min="5380" max="5380" width="11.5703125" style="19" bestFit="1" customWidth="1"/>
    <col min="5381" max="5381" width="12.28515625" style="19" bestFit="1" customWidth="1"/>
    <col min="5382" max="5382" width="10.5703125" style="19" bestFit="1" customWidth="1"/>
    <col min="5383" max="5384" width="9.140625" style="19"/>
    <col min="5385" max="5385" width="15.85546875" style="19" customWidth="1"/>
    <col min="5386" max="5633" width="9.140625" style="19"/>
    <col min="5634" max="5634" width="32.140625" style="19" bestFit="1" customWidth="1"/>
    <col min="5635" max="5635" width="21.42578125" style="19" bestFit="1" customWidth="1"/>
    <col min="5636" max="5636" width="11.5703125" style="19" bestFit="1" customWidth="1"/>
    <col min="5637" max="5637" width="12.28515625" style="19" bestFit="1" customWidth="1"/>
    <col min="5638" max="5638" width="10.5703125" style="19" bestFit="1" customWidth="1"/>
    <col min="5639" max="5640" width="9.140625" style="19"/>
    <col min="5641" max="5641" width="15.85546875" style="19" customWidth="1"/>
    <col min="5642" max="5889" width="9.140625" style="19"/>
    <col min="5890" max="5890" width="32.140625" style="19" bestFit="1" customWidth="1"/>
    <col min="5891" max="5891" width="21.42578125" style="19" bestFit="1" customWidth="1"/>
    <col min="5892" max="5892" width="11.5703125" style="19" bestFit="1" customWidth="1"/>
    <col min="5893" max="5893" width="12.28515625" style="19" bestFit="1" customWidth="1"/>
    <col min="5894" max="5894" width="10.5703125" style="19" bestFit="1" customWidth="1"/>
    <col min="5895" max="5896" width="9.140625" style="19"/>
    <col min="5897" max="5897" width="15.85546875" style="19" customWidth="1"/>
    <col min="5898" max="6145" width="9.140625" style="19"/>
    <col min="6146" max="6146" width="32.140625" style="19" bestFit="1" customWidth="1"/>
    <col min="6147" max="6147" width="21.42578125" style="19" bestFit="1" customWidth="1"/>
    <col min="6148" max="6148" width="11.5703125" style="19" bestFit="1" customWidth="1"/>
    <col min="6149" max="6149" width="12.28515625" style="19" bestFit="1" customWidth="1"/>
    <col min="6150" max="6150" width="10.5703125" style="19" bestFit="1" customWidth="1"/>
    <col min="6151" max="6152" width="9.140625" style="19"/>
    <col min="6153" max="6153" width="15.85546875" style="19" customWidth="1"/>
    <col min="6154" max="6401" width="9.140625" style="19"/>
    <col min="6402" max="6402" width="32.140625" style="19" bestFit="1" customWidth="1"/>
    <col min="6403" max="6403" width="21.42578125" style="19" bestFit="1" customWidth="1"/>
    <col min="6404" max="6404" width="11.5703125" style="19" bestFit="1" customWidth="1"/>
    <col min="6405" max="6405" width="12.28515625" style="19" bestFit="1" customWidth="1"/>
    <col min="6406" max="6406" width="10.5703125" style="19" bestFit="1" customWidth="1"/>
    <col min="6407" max="6408" width="9.140625" style="19"/>
    <col min="6409" max="6409" width="15.85546875" style="19" customWidth="1"/>
    <col min="6410" max="6657" width="9.140625" style="19"/>
    <col min="6658" max="6658" width="32.140625" style="19" bestFit="1" customWidth="1"/>
    <col min="6659" max="6659" width="21.42578125" style="19" bestFit="1" customWidth="1"/>
    <col min="6660" max="6660" width="11.5703125" style="19" bestFit="1" customWidth="1"/>
    <col min="6661" max="6661" width="12.28515625" style="19" bestFit="1" customWidth="1"/>
    <col min="6662" max="6662" width="10.5703125" style="19" bestFit="1" customWidth="1"/>
    <col min="6663" max="6664" width="9.140625" style="19"/>
    <col min="6665" max="6665" width="15.85546875" style="19" customWidth="1"/>
    <col min="6666" max="6913" width="9.140625" style="19"/>
    <col min="6914" max="6914" width="32.140625" style="19" bestFit="1" customWidth="1"/>
    <col min="6915" max="6915" width="21.42578125" style="19" bestFit="1" customWidth="1"/>
    <col min="6916" max="6916" width="11.5703125" style="19" bestFit="1" customWidth="1"/>
    <col min="6917" max="6917" width="12.28515625" style="19" bestFit="1" customWidth="1"/>
    <col min="6918" max="6918" width="10.5703125" style="19" bestFit="1" customWidth="1"/>
    <col min="6919" max="6920" width="9.140625" style="19"/>
    <col min="6921" max="6921" width="15.85546875" style="19" customWidth="1"/>
    <col min="6922" max="7169" width="9.140625" style="19"/>
    <col min="7170" max="7170" width="32.140625" style="19" bestFit="1" customWidth="1"/>
    <col min="7171" max="7171" width="21.42578125" style="19" bestFit="1" customWidth="1"/>
    <col min="7172" max="7172" width="11.5703125" style="19" bestFit="1" customWidth="1"/>
    <col min="7173" max="7173" width="12.28515625" style="19" bestFit="1" customWidth="1"/>
    <col min="7174" max="7174" width="10.5703125" style="19" bestFit="1" customWidth="1"/>
    <col min="7175" max="7176" width="9.140625" style="19"/>
    <col min="7177" max="7177" width="15.85546875" style="19" customWidth="1"/>
    <col min="7178" max="7425" width="9.140625" style="19"/>
    <col min="7426" max="7426" width="32.140625" style="19" bestFit="1" customWidth="1"/>
    <col min="7427" max="7427" width="21.42578125" style="19" bestFit="1" customWidth="1"/>
    <col min="7428" max="7428" width="11.5703125" style="19" bestFit="1" customWidth="1"/>
    <col min="7429" max="7429" width="12.28515625" style="19" bestFit="1" customWidth="1"/>
    <col min="7430" max="7430" width="10.5703125" style="19" bestFit="1" customWidth="1"/>
    <col min="7431" max="7432" width="9.140625" style="19"/>
    <col min="7433" max="7433" width="15.85546875" style="19" customWidth="1"/>
    <col min="7434" max="7681" width="9.140625" style="19"/>
    <col min="7682" max="7682" width="32.140625" style="19" bestFit="1" customWidth="1"/>
    <col min="7683" max="7683" width="21.42578125" style="19" bestFit="1" customWidth="1"/>
    <col min="7684" max="7684" width="11.5703125" style="19" bestFit="1" customWidth="1"/>
    <col min="7685" max="7685" width="12.28515625" style="19" bestFit="1" customWidth="1"/>
    <col min="7686" max="7686" width="10.5703125" style="19" bestFit="1" customWidth="1"/>
    <col min="7687" max="7688" width="9.140625" style="19"/>
    <col min="7689" max="7689" width="15.85546875" style="19" customWidth="1"/>
    <col min="7690" max="7937" width="9.140625" style="19"/>
    <col min="7938" max="7938" width="32.140625" style="19" bestFit="1" customWidth="1"/>
    <col min="7939" max="7939" width="21.42578125" style="19" bestFit="1" customWidth="1"/>
    <col min="7940" max="7940" width="11.5703125" style="19" bestFit="1" customWidth="1"/>
    <col min="7941" max="7941" width="12.28515625" style="19" bestFit="1" customWidth="1"/>
    <col min="7942" max="7942" width="10.5703125" style="19" bestFit="1" customWidth="1"/>
    <col min="7943" max="7944" width="9.140625" style="19"/>
    <col min="7945" max="7945" width="15.85546875" style="19" customWidth="1"/>
    <col min="7946" max="8193" width="9.140625" style="19"/>
    <col min="8194" max="8194" width="32.140625" style="19" bestFit="1" customWidth="1"/>
    <col min="8195" max="8195" width="21.42578125" style="19" bestFit="1" customWidth="1"/>
    <col min="8196" max="8196" width="11.5703125" style="19" bestFit="1" customWidth="1"/>
    <col min="8197" max="8197" width="12.28515625" style="19" bestFit="1" customWidth="1"/>
    <col min="8198" max="8198" width="10.5703125" style="19" bestFit="1" customWidth="1"/>
    <col min="8199" max="8200" width="9.140625" style="19"/>
    <col min="8201" max="8201" width="15.85546875" style="19" customWidth="1"/>
    <col min="8202" max="8449" width="9.140625" style="19"/>
    <col min="8450" max="8450" width="32.140625" style="19" bestFit="1" customWidth="1"/>
    <col min="8451" max="8451" width="21.42578125" style="19" bestFit="1" customWidth="1"/>
    <col min="8452" max="8452" width="11.5703125" style="19" bestFit="1" customWidth="1"/>
    <col min="8453" max="8453" width="12.28515625" style="19" bestFit="1" customWidth="1"/>
    <col min="8454" max="8454" width="10.5703125" style="19" bestFit="1" customWidth="1"/>
    <col min="8455" max="8456" width="9.140625" style="19"/>
    <col min="8457" max="8457" width="15.85546875" style="19" customWidth="1"/>
    <col min="8458" max="8705" width="9.140625" style="19"/>
    <col min="8706" max="8706" width="32.140625" style="19" bestFit="1" customWidth="1"/>
    <col min="8707" max="8707" width="21.42578125" style="19" bestFit="1" customWidth="1"/>
    <col min="8708" max="8708" width="11.5703125" style="19" bestFit="1" customWidth="1"/>
    <col min="8709" max="8709" width="12.28515625" style="19" bestFit="1" customWidth="1"/>
    <col min="8710" max="8710" width="10.5703125" style="19" bestFit="1" customWidth="1"/>
    <col min="8711" max="8712" width="9.140625" style="19"/>
    <col min="8713" max="8713" width="15.85546875" style="19" customWidth="1"/>
    <col min="8714" max="8961" width="9.140625" style="19"/>
    <col min="8962" max="8962" width="32.140625" style="19" bestFit="1" customWidth="1"/>
    <col min="8963" max="8963" width="21.42578125" style="19" bestFit="1" customWidth="1"/>
    <col min="8964" max="8964" width="11.5703125" style="19" bestFit="1" customWidth="1"/>
    <col min="8965" max="8965" width="12.28515625" style="19" bestFit="1" customWidth="1"/>
    <col min="8966" max="8966" width="10.5703125" style="19" bestFit="1" customWidth="1"/>
    <col min="8967" max="8968" width="9.140625" style="19"/>
    <col min="8969" max="8969" width="15.85546875" style="19" customWidth="1"/>
    <col min="8970" max="9217" width="9.140625" style="19"/>
    <col min="9218" max="9218" width="32.140625" style="19" bestFit="1" customWidth="1"/>
    <col min="9219" max="9219" width="21.42578125" style="19" bestFit="1" customWidth="1"/>
    <col min="9220" max="9220" width="11.5703125" style="19" bestFit="1" customWidth="1"/>
    <col min="9221" max="9221" width="12.28515625" style="19" bestFit="1" customWidth="1"/>
    <col min="9222" max="9222" width="10.5703125" style="19" bestFit="1" customWidth="1"/>
    <col min="9223" max="9224" width="9.140625" style="19"/>
    <col min="9225" max="9225" width="15.85546875" style="19" customWidth="1"/>
    <col min="9226" max="9473" width="9.140625" style="19"/>
    <col min="9474" max="9474" width="32.140625" style="19" bestFit="1" customWidth="1"/>
    <col min="9475" max="9475" width="21.42578125" style="19" bestFit="1" customWidth="1"/>
    <col min="9476" max="9476" width="11.5703125" style="19" bestFit="1" customWidth="1"/>
    <col min="9477" max="9477" width="12.28515625" style="19" bestFit="1" customWidth="1"/>
    <col min="9478" max="9478" width="10.5703125" style="19" bestFit="1" customWidth="1"/>
    <col min="9479" max="9480" width="9.140625" style="19"/>
    <col min="9481" max="9481" width="15.85546875" style="19" customWidth="1"/>
    <col min="9482" max="9729" width="9.140625" style="19"/>
    <col min="9730" max="9730" width="32.140625" style="19" bestFit="1" customWidth="1"/>
    <col min="9731" max="9731" width="21.42578125" style="19" bestFit="1" customWidth="1"/>
    <col min="9732" max="9732" width="11.5703125" style="19" bestFit="1" customWidth="1"/>
    <col min="9733" max="9733" width="12.28515625" style="19" bestFit="1" customWidth="1"/>
    <col min="9734" max="9734" width="10.5703125" style="19" bestFit="1" customWidth="1"/>
    <col min="9735" max="9736" width="9.140625" style="19"/>
    <col min="9737" max="9737" width="15.85546875" style="19" customWidth="1"/>
    <col min="9738" max="9985" width="9.140625" style="19"/>
    <col min="9986" max="9986" width="32.140625" style="19" bestFit="1" customWidth="1"/>
    <col min="9987" max="9987" width="21.42578125" style="19" bestFit="1" customWidth="1"/>
    <col min="9988" max="9988" width="11.5703125" style="19" bestFit="1" customWidth="1"/>
    <col min="9989" max="9989" width="12.28515625" style="19" bestFit="1" customWidth="1"/>
    <col min="9990" max="9990" width="10.5703125" style="19" bestFit="1" customWidth="1"/>
    <col min="9991" max="9992" width="9.140625" style="19"/>
    <col min="9993" max="9993" width="15.85546875" style="19" customWidth="1"/>
    <col min="9994" max="10241" width="9.140625" style="19"/>
    <col min="10242" max="10242" width="32.140625" style="19" bestFit="1" customWidth="1"/>
    <col min="10243" max="10243" width="21.42578125" style="19" bestFit="1" customWidth="1"/>
    <col min="10244" max="10244" width="11.5703125" style="19" bestFit="1" customWidth="1"/>
    <col min="10245" max="10245" width="12.28515625" style="19" bestFit="1" customWidth="1"/>
    <col min="10246" max="10246" width="10.5703125" style="19" bestFit="1" customWidth="1"/>
    <col min="10247" max="10248" width="9.140625" style="19"/>
    <col min="10249" max="10249" width="15.85546875" style="19" customWidth="1"/>
    <col min="10250" max="10497" width="9.140625" style="19"/>
    <col min="10498" max="10498" width="32.140625" style="19" bestFit="1" customWidth="1"/>
    <col min="10499" max="10499" width="21.42578125" style="19" bestFit="1" customWidth="1"/>
    <col min="10500" max="10500" width="11.5703125" style="19" bestFit="1" customWidth="1"/>
    <col min="10501" max="10501" width="12.28515625" style="19" bestFit="1" customWidth="1"/>
    <col min="10502" max="10502" width="10.5703125" style="19" bestFit="1" customWidth="1"/>
    <col min="10503" max="10504" width="9.140625" style="19"/>
    <col min="10505" max="10505" width="15.85546875" style="19" customWidth="1"/>
    <col min="10506" max="10753" width="9.140625" style="19"/>
    <col min="10754" max="10754" width="32.140625" style="19" bestFit="1" customWidth="1"/>
    <col min="10755" max="10755" width="21.42578125" style="19" bestFit="1" customWidth="1"/>
    <col min="10756" max="10756" width="11.5703125" style="19" bestFit="1" customWidth="1"/>
    <col min="10757" max="10757" width="12.28515625" style="19" bestFit="1" customWidth="1"/>
    <col min="10758" max="10758" width="10.5703125" style="19" bestFit="1" customWidth="1"/>
    <col min="10759" max="10760" width="9.140625" style="19"/>
    <col min="10761" max="10761" width="15.85546875" style="19" customWidth="1"/>
    <col min="10762" max="11009" width="9.140625" style="19"/>
    <col min="11010" max="11010" width="32.140625" style="19" bestFit="1" customWidth="1"/>
    <col min="11011" max="11011" width="21.42578125" style="19" bestFit="1" customWidth="1"/>
    <col min="11012" max="11012" width="11.5703125" style="19" bestFit="1" customWidth="1"/>
    <col min="11013" max="11013" width="12.28515625" style="19" bestFit="1" customWidth="1"/>
    <col min="11014" max="11014" width="10.5703125" style="19" bestFit="1" customWidth="1"/>
    <col min="11015" max="11016" width="9.140625" style="19"/>
    <col min="11017" max="11017" width="15.85546875" style="19" customWidth="1"/>
    <col min="11018" max="11265" width="9.140625" style="19"/>
    <col min="11266" max="11266" width="32.140625" style="19" bestFit="1" customWidth="1"/>
    <col min="11267" max="11267" width="21.42578125" style="19" bestFit="1" customWidth="1"/>
    <col min="11268" max="11268" width="11.5703125" style="19" bestFit="1" customWidth="1"/>
    <col min="11269" max="11269" width="12.28515625" style="19" bestFit="1" customWidth="1"/>
    <col min="11270" max="11270" width="10.5703125" style="19" bestFit="1" customWidth="1"/>
    <col min="11271" max="11272" width="9.140625" style="19"/>
    <col min="11273" max="11273" width="15.85546875" style="19" customWidth="1"/>
    <col min="11274" max="11521" width="9.140625" style="19"/>
    <col min="11522" max="11522" width="32.140625" style="19" bestFit="1" customWidth="1"/>
    <col min="11523" max="11523" width="21.42578125" style="19" bestFit="1" customWidth="1"/>
    <col min="11524" max="11524" width="11.5703125" style="19" bestFit="1" customWidth="1"/>
    <col min="11525" max="11525" width="12.28515625" style="19" bestFit="1" customWidth="1"/>
    <col min="11526" max="11526" width="10.5703125" style="19" bestFit="1" customWidth="1"/>
    <col min="11527" max="11528" width="9.140625" style="19"/>
    <col min="11529" max="11529" width="15.85546875" style="19" customWidth="1"/>
    <col min="11530" max="11777" width="9.140625" style="19"/>
    <col min="11778" max="11778" width="32.140625" style="19" bestFit="1" customWidth="1"/>
    <col min="11779" max="11779" width="21.42578125" style="19" bestFit="1" customWidth="1"/>
    <col min="11780" max="11780" width="11.5703125" style="19" bestFit="1" customWidth="1"/>
    <col min="11781" max="11781" width="12.28515625" style="19" bestFit="1" customWidth="1"/>
    <col min="11782" max="11782" width="10.5703125" style="19" bestFit="1" customWidth="1"/>
    <col min="11783" max="11784" width="9.140625" style="19"/>
    <col min="11785" max="11785" width="15.85546875" style="19" customWidth="1"/>
    <col min="11786" max="12033" width="9.140625" style="19"/>
    <col min="12034" max="12034" width="32.140625" style="19" bestFit="1" customWidth="1"/>
    <col min="12035" max="12035" width="21.42578125" style="19" bestFit="1" customWidth="1"/>
    <col min="12036" max="12036" width="11.5703125" style="19" bestFit="1" customWidth="1"/>
    <col min="12037" max="12037" width="12.28515625" style="19" bestFit="1" customWidth="1"/>
    <col min="12038" max="12038" width="10.5703125" style="19" bestFit="1" customWidth="1"/>
    <col min="12039" max="12040" width="9.140625" style="19"/>
    <col min="12041" max="12041" width="15.85546875" style="19" customWidth="1"/>
    <col min="12042" max="12289" width="9.140625" style="19"/>
    <col min="12290" max="12290" width="32.140625" style="19" bestFit="1" customWidth="1"/>
    <col min="12291" max="12291" width="21.42578125" style="19" bestFit="1" customWidth="1"/>
    <col min="12292" max="12292" width="11.5703125" style="19" bestFit="1" customWidth="1"/>
    <col min="12293" max="12293" width="12.28515625" style="19" bestFit="1" customWidth="1"/>
    <col min="12294" max="12294" width="10.5703125" style="19" bestFit="1" customWidth="1"/>
    <col min="12295" max="12296" width="9.140625" style="19"/>
    <col min="12297" max="12297" width="15.85546875" style="19" customWidth="1"/>
    <col min="12298" max="12545" width="9.140625" style="19"/>
    <col min="12546" max="12546" width="32.140625" style="19" bestFit="1" customWidth="1"/>
    <col min="12547" max="12547" width="21.42578125" style="19" bestFit="1" customWidth="1"/>
    <col min="12548" max="12548" width="11.5703125" style="19" bestFit="1" customWidth="1"/>
    <col min="12549" max="12549" width="12.28515625" style="19" bestFit="1" customWidth="1"/>
    <col min="12550" max="12550" width="10.5703125" style="19" bestFit="1" customWidth="1"/>
    <col min="12551" max="12552" width="9.140625" style="19"/>
    <col min="12553" max="12553" width="15.85546875" style="19" customWidth="1"/>
    <col min="12554" max="12801" width="9.140625" style="19"/>
    <col min="12802" max="12802" width="32.140625" style="19" bestFit="1" customWidth="1"/>
    <col min="12803" max="12803" width="21.42578125" style="19" bestFit="1" customWidth="1"/>
    <col min="12804" max="12804" width="11.5703125" style="19" bestFit="1" customWidth="1"/>
    <col min="12805" max="12805" width="12.28515625" style="19" bestFit="1" customWidth="1"/>
    <col min="12806" max="12806" width="10.5703125" style="19" bestFit="1" customWidth="1"/>
    <col min="12807" max="12808" width="9.140625" style="19"/>
    <col min="12809" max="12809" width="15.85546875" style="19" customWidth="1"/>
    <col min="12810" max="13057" width="9.140625" style="19"/>
    <col min="13058" max="13058" width="32.140625" style="19" bestFit="1" customWidth="1"/>
    <col min="13059" max="13059" width="21.42578125" style="19" bestFit="1" customWidth="1"/>
    <col min="13060" max="13060" width="11.5703125" style="19" bestFit="1" customWidth="1"/>
    <col min="13061" max="13061" width="12.28515625" style="19" bestFit="1" customWidth="1"/>
    <col min="13062" max="13062" width="10.5703125" style="19" bestFit="1" customWidth="1"/>
    <col min="13063" max="13064" width="9.140625" style="19"/>
    <col min="13065" max="13065" width="15.85546875" style="19" customWidth="1"/>
    <col min="13066" max="13313" width="9.140625" style="19"/>
    <col min="13314" max="13314" width="32.140625" style="19" bestFit="1" customWidth="1"/>
    <col min="13315" max="13315" width="21.42578125" style="19" bestFit="1" customWidth="1"/>
    <col min="13316" max="13316" width="11.5703125" style="19" bestFit="1" customWidth="1"/>
    <col min="13317" max="13317" width="12.28515625" style="19" bestFit="1" customWidth="1"/>
    <col min="13318" max="13318" width="10.5703125" style="19" bestFit="1" customWidth="1"/>
    <col min="13319" max="13320" width="9.140625" style="19"/>
    <col min="13321" max="13321" width="15.85546875" style="19" customWidth="1"/>
    <col min="13322" max="13569" width="9.140625" style="19"/>
    <col min="13570" max="13570" width="32.140625" style="19" bestFit="1" customWidth="1"/>
    <col min="13571" max="13571" width="21.42578125" style="19" bestFit="1" customWidth="1"/>
    <col min="13572" max="13572" width="11.5703125" style="19" bestFit="1" customWidth="1"/>
    <col min="13573" max="13573" width="12.28515625" style="19" bestFit="1" customWidth="1"/>
    <col min="13574" max="13574" width="10.5703125" style="19" bestFit="1" customWidth="1"/>
    <col min="13575" max="13576" width="9.140625" style="19"/>
    <col min="13577" max="13577" width="15.85546875" style="19" customWidth="1"/>
    <col min="13578" max="13825" width="9.140625" style="19"/>
    <col min="13826" max="13826" width="32.140625" style="19" bestFit="1" customWidth="1"/>
    <col min="13827" max="13827" width="21.42578125" style="19" bestFit="1" customWidth="1"/>
    <col min="13828" max="13828" width="11.5703125" style="19" bestFit="1" customWidth="1"/>
    <col min="13829" max="13829" width="12.28515625" style="19" bestFit="1" customWidth="1"/>
    <col min="13830" max="13830" width="10.5703125" style="19" bestFit="1" customWidth="1"/>
    <col min="13831" max="13832" width="9.140625" style="19"/>
    <col min="13833" max="13833" width="15.85546875" style="19" customWidth="1"/>
    <col min="13834" max="14081" width="9.140625" style="19"/>
    <col min="14082" max="14082" width="32.140625" style="19" bestFit="1" customWidth="1"/>
    <col min="14083" max="14083" width="21.42578125" style="19" bestFit="1" customWidth="1"/>
    <col min="14084" max="14084" width="11.5703125" style="19" bestFit="1" customWidth="1"/>
    <col min="14085" max="14085" width="12.28515625" style="19" bestFit="1" customWidth="1"/>
    <col min="14086" max="14086" width="10.5703125" style="19" bestFit="1" customWidth="1"/>
    <col min="14087" max="14088" width="9.140625" style="19"/>
    <col min="14089" max="14089" width="15.85546875" style="19" customWidth="1"/>
    <col min="14090" max="14337" width="9.140625" style="19"/>
    <col min="14338" max="14338" width="32.140625" style="19" bestFit="1" customWidth="1"/>
    <col min="14339" max="14339" width="21.42578125" style="19" bestFit="1" customWidth="1"/>
    <col min="14340" max="14340" width="11.5703125" style="19" bestFit="1" customWidth="1"/>
    <col min="14341" max="14341" width="12.28515625" style="19" bestFit="1" customWidth="1"/>
    <col min="14342" max="14342" width="10.5703125" style="19" bestFit="1" customWidth="1"/>
    <col min="14343" max="14344" width="9.140625" style="19"/>
    <col min="14345" max="14345" width="15.85546875" style="19" customWidth="1"/>
    <col min="14346" max="14593" width="9.140625" style="19"/>
    <col min="14594" max="14594" width="32.140625" style="19" bestFit="1" customWidth="1"/>
    <col min="14595" max="14595" width="21.42578125" style="19" bestFit="1" customWidth="1"/>
    <col min="14596" max="14596" width="11.5703125" style="19" bestFit="1" customWidth="1"/>
    <col min="14597" max="14597" width="12.28515625" style="19" bestFit="1" customWidth="1"/>
    <col min="14598" max="14598" width="10.5703125" style="19" bestFit="1" customWidth="1"/>
    <col min="14599" max="14600" width="9.140625" style="19"/>
    <col min="14601" max="14601" width="15.85546875" style="19" customWidth="1"/>
    <col min="14602" max="14849" width="9.140625" style="19"/>
    <col min="14850" max="14850" width="32.140625" style="19" bestFit="1" customWidth="1"/>
    <col min="14851" max="14851" width="21.42578125" style="19" bestFit="1" customWidth="1"/>
    <col min="14852" max="14852" width="11.5703125" style="19" bestFit="1" customWidth="1"/>
    <col min="14853" max="14853" width="12.28515625" style="19" bestFit="1" customWidth="1"/>
    <col min="14854" max="14854" width="10.5703125" style="19" bestFit="1" customWidth="1"/>
    <col min="14855" max="14856" width="9.140625" style="19"/>
    <col min="14857" max="14857" width="15.85546875" style="19" customWidth="1"/>
    <col min="14858" max="15105" width="9.140625" style="19"/>
    <col min="15106" max="15106" width="32.140625" style="19" bestFit="1" customWidth="1"/>
    <col min="15107" max="15107" width="21.42578125" style="19" bestFit="1" customWidth="1"/>
    <col min="15108" max="15108" width="11.5703125" style="19" bestFit="1" customWidth="1"/>
    <col min="15109" max="15109" width="12.28515625" style="19" bestFit="1" customWidth="1"/>
    <col min="15110" max="15110" width="10.5703125" style="19" bestFit="1" customWidth="1"/>
    <col min="15111" max="15112" width="9.140625" style="19"/>
    <col min="15113" max="15113" width="15.85546875" style="19" customWidth="1"/>
    <col min="15114" max="15361" width="9.140625" style="19"/>
    <col min="15362" max="15362" width="32.140625" style="19" bestFit="1" customWidth="1"/>
    <col min="15363" max="15363" width="21.42578125" style="19" bestFit="1" customWidth="1"/>
    <col min="15364" max="15364" width="11.5703125" style="19" bestFit="1" customWidth="1"/>
    <col min="15365" max="15365" width="12.28515625" style="19" bestFit="1" customWidth="1"/>
    <col min="15366" max="15366" width="10.5703125" style="19" bestFit="1" customWidth="1"/>
    <col min="15367" max="15368" width="9.140625" style="19"/>
    <col min="15369" max="15369" width="15.85546875" style="19" customWidth="1"/>
    <col min="15370" max="15617" width="9.140625" style="19"/>
    <col min="15618" max="15618" width="32.140625" style="19" bestFit="1" customWidth="1"/>
    <col min="15619" max="15619" width="21.42578125" style="19" bestFit="1" customWidth="1"/>
    <col min="15620" max="15620" width="11.5703125" style="19" bestFit="1" customWidth="1"/>
    <col min="15621" max="15621" width="12.28515625" style="19" bestFit="1" customWidth="1"/>
    <col min="15622" max="15622" width="10.5703125" style="19" bestFit="1" customWidth="1"/>
    <col min="15623" max="15624" width="9.140625" style="19"/>
    <col min="15625" max="15625" width="15.85546875" style="19" customWidth="1"/>
    <col min="15626" max="15873" width="9.140625" style="19"/>
    <col min="15874" max="15874" width="32.140625" style="19" bestFit="1" customWidth="1"/>
    <col min="15875" max="15875" width="21.42578125" style="19" bestFit="1" customWidth="1"/>
    <col min="15876" max="15876" width="11.5703125" style="19" bestFit="1" customWidth="1"/>
    <col min="15877" max="15877" width="12.28515625" style="19" bestFit="1" customWidth="1"/>
    <col min="15878" max="15878" width="10.5703125" style="19" bestFit="1" customWidth="1"/>
    <col min="15879" max="15880" width="9.140625" style="19"/>
    <col min="15881" max="15881" width="15.85546875" style="19" customWidth="1"/>
    <col min="15882" max="16129" width="9.140625" style="19"/>
    <col min="16130" max="16130" width="32.140625" style="19" bestFit="1" customWidth="1"/>
    <col min="16131" max="16131" width="21.42578125" style="19" bestFit="1" customWidth="1"/>
    <col min="16132" max="16132" width="11.5703125" style="19" bestFit="1" customWidth="1"/>
    <col min="16133" max="16133" width="12.28515625" style="19" bestFit="1" customWidth="1"/>
    <col min="16134" max="16134" width="10.5703125" style="19" bestFit="1" customWidth="1"/>
    <col min="16135" max="16136" width="9.140625" style="19"/>
    <col min="16137" max="16137" width="15.85546875" style="19" customWidth="1"/>
    <col min="16138" max="16384" width="9.140625" style="19"/>
  </cols>
  <sheetData>
    <row r="4" spans="2:9" s="30" customFormat="1" x14ac:dyDescent="0.25">
      <c r="B4" s="130" t="s">
        <v>77</v>
      </c>
      <c r="C4" s="130"/>
      <c r="D4" s="130"/>
      <c r="F4" s="40"/>
      <c r="G4" s="40"/>
      <c r="H4" s="40"/>
    </row>
    <row r="5" spans="2:9" s="30" customFormat="1" x14ac:dyDescent="0.25">
      <c r="B5" s="131" t="s">
        <v>141</v>
      </c>
      <c r="C5" s="131"/>
      <c r="D5" s="131"/>
      <c r="G5" s="41"/>
    </row>
    <row r="6" spans="2:9" s="30" customFormat="1" x14ac:dyDescent="0.25">
      <c r="B6" s="131" t="s">
        <v>142</v>
      </c>
      <c r="C6" s="131"/>
      <c r="D6" s="131"/>
      <c r="G6" s="41"/>
    </row>
    <row r="7" spans="2:9" s="30" customFormat="1" x14ac:dyDescent="0.25">
      <c r="B7" s="131" t="s">
        <v>143</v>
      </c>
      <c r="C7" s="131"/>
      <c r="D7" s="131"/>
      <c r="G7" s="41"/>
    </row>
    <row r="8" spans="2:9" s="30" customFormat="1" x14ac:dyDescent="0.25">
      <c r="B8" s="131" t="s">
        <v>148</v>
      </c>
      <c r="C8" s="131"/>
      <c r="D8" s="131"/>
    </row>
    <row r="9" spans="2:9" s="30" customFormat="1" x14ac:dyDescent="0.25">
      <c r="B9" s="129"/>
      <c r="C9" s="129"/>
      <c r="D9" s="129"/>
      <c r="E9" s="41"/>
      <c r="F9" s="41"/>
      <c r="G9" s="41"/>
    </row>
    <row r="10" spans="2:9" s="30" customFormat="1" x14ac:dyDescent="0.25">
      <c r="B10" s="39"/>
      <c r="D10" s="41"/>
      <c r="E10" s="41"/>
      <c r="F10" s="41"/>
      <c r="G10" s="41"/>
    </row>
    <row r="11" spans="2:9" s="30" customFormat="1" x14ac:dyDescent="0.25">
      <c r="B11" s="129" t="s">
        <v>47</v>
      </c>
      <c r="C11" s="129"/>
      <c r="D11" s="41"/>
      <c r="E11" s="41"/>
      <c r="F11" s="41"/>
      <c r="G11" s="41"/>
      <c r="H11" s="41"/>
      <c r="I11" s="41"/>
    </row>
    <row r="12" spans="2:9" s="30" customFormat="1" x14ac:dyDescent="0.25">
      <c r="B12" s="32" t="s">
        <v>11</v>
      </c>
      <c r="C12" s="94" t="s">
        <v>12</v>
      </c>
      <c r="D12" s="32" t="s">
        <v>46</v>
      </c>
      <c r="F12" s="41"/>
      <c r="G12" s="41"/>
    </row>
    <row r="13" spans="2:9" s="30" customFormat="1" x14ac:dyDescent="0.25">
      <c r="B13" s="95" t="s">
        <v>99</v>
      </c>
      <c r="C13" s="92">
        <f>IF(D13=75,ROUNDDOWN($D$30*D13/100,2),ROUND($D$30*D13/100,2))</f>
        <v>52500</v>
      </c>
      <c r="D13" s="114">
        <v>75</v>
      </c>
      <c r="F13" s="41"/>
      <c r="G13" s="41"/>
    </row>
    <row r="14" spans="2:9" s="30" customFormat="1" x14ac:dyDescent="0.25">
      <c r="B14" s="36" t="s">
        <v>100</v>
      </c>
      <c r="C14" s="92">
        <f>ROUND($D$30*D14/100,2)</f>
        <v>17500</v>
      </c>
      <c r="D14" s="114">
        <v>25</v>
      </c>
      <c r="F14" s="41"/>
      <c r="G14" s="41"/>
    </row>
    <row r="15" spans="2:9" s="30" customFormat="1" x14ac:dyDescent="0.25">
      <c r="B15" s="36" t="s">
        <v>129</v>
      </c>
      <c r="C15" s="92">
        <f>ROUND($D$30*D15/100,2)</f>
        <v>0</v>
      </c>
      <c r="D15" s="114"/>
      <c r="F15" s="41"/>
      <c r="G15" s="41"/>
    </row>
    <row r="16" spans="2:9" s="30" customFormat="1" x14ac:dyDescent="0.25">
      <c r="B16" s="36" t="s">
        <v>101</v>
      </c>
      <c r="C16" s="92">
        <f>ROUND($D$30*D16/100,2)</f>
        <v>0</v>
      </c>
      <c r="D16" s="114"/>
      <c r="F16" s="41"/>
      <c r="G16" s="41"/>
    </row>
    <row r="17" spans="2:7" s="30" customFormat="1" x14ac:dyDescent="0.25">
      <c r="B17" s="36" t="s">
        <v>102</v>
      </c>
      <c r="C17" s="92">
        <f>ROUND($D$30*D17/100,2)</f>
        <v>0</v>
      </c>
      <c r="D17" s="114"/>
      <c r="F17" s="41"/>
      <c r="G17" s="41"/>
    </row>
    <row r="18" spans="2:7" s="30" customFormat="1" x14ac:dyDescent="0.25">
      <c r="B18" s="93" t="s">
        <v>48</v>
      </c>
      <c r="C18" s="42">
        <f>SUM(C13:C17)</f>
        <v>70000</v>
      </c>
      <c r="D18" s="115">
        <f>SUM(D13:D17)</f>
        <v>100</v>
      </c>
    </row>
    <row r="19" spans="2:7" s="30" customFormat="1" x14ac:dyDescent="0.25">
      <c r="B19" s="39"/>
      <c r="D19" s="41"/>
      <c r="E19" s="41"/>
      <c r="F19" s="41"/>
      <c r="G19" s="41"/>
    </row>
    <row r="20" spans="2:7" s="30" customFormat="1" x14ac:dyDescent="0.25">
      <c r="B20" s="132" t="s">
        <v>49</v>
      </c>
      <c r="C20" s="132"/>
    </row>
    <row r="21" spans="2:7" s="30" customFormat="1" x14ac:dyDescent="0.25">
      <c r="B21" s="133" t="s">
        <v>23</v>
      </c>
      <c r="C21" s="134"/>
      <c r="D21" s="32" t="s">
        <v>15</v>
      </c>
      <c r="E21" s="43" t="s">
        <v>35</v>
      </c>
      <c r="F21" s="44"/>
    </row>
    <row r="22" spans="2:7" s="30" customFormat="1" x14ac:dyDescent="0.25">
      <c r="B22" s="137" t="s">
        <v>4</v>
      </c>
      <c r="C22" s="138"/>
      <c r="D22" s="60">
        <f>G60</f>
        <v>0</v>
      </c>
      <c r="E22" s="60">
        <f>IFERROR((ROUND(D22/$D$30*100,2)),0)</f>
        <v>0</v>
      </c>
      <c r="F22" s="45"/>
    </row>
    <row r="23" spans="2:7" s="30" customFormat="1" x14ac:dyDescent="0.25">
      <c r="B23" s="137" t="s">
        <v>5</v>
      </c>
      <c r="C23" s="138"/>
      <c r="D23" s="60">
        <f>G61</f>
        <v>65000</v>
      </c>
      <c r="E23" s="60">
        <f>IFERROR((ROUND(D23/$D$30*100,2)),0)</f>
        <v>92.86</v>
      </c>
      <c r="F23" s="45"/>
    </row>
    <row r="24" spans="2:7" s="30" customFormat="1" x14ac:dyDescent="0.25">
      <c r="B24" s="139" t="s">
        <v>126</v>
      </c>
      <c r="C24" s="140"/>
      <c r="D24" s="60">
        <f>G64</f>
        <v>200</v>
      </c>
      <c r="E24" s="60">
        <f t="shared" ref="E24:E25" si="0">IFERROR((ROUND(D24/$D$30*100,2)),0)</f>
        <v>0.28999999999999998</v>
      </c>
      <c r="F24" s="45"/>
    </row>
    <row r="25" spans="2:7" s="30" customFormat="1" x14ac:dyDescent="0.25">
      <c r="B25" s="139" t="s">
        <v>117</v>
      </c>
      <c r="C25" s="140"/>
      <c r="D25" s="60">
        <f>G66</f>
        <v>0</v>
      </c>
      <c r="E25" s="60">
        <f t="shared" si="0"/>
        <v>0</v>
      </c>
      <c r="F25" s="45"/>
    </row>
    <row r="26" spans="2:7" s="30" customFormat="1" ht="15" customHeight="1" x14ac:dyDescent="0.25">
      <c r="B26" s="137" t="s">
        <v>79</v>
      </c>
      <c r="C26" s="138"/>
      <c r="D26" s="60">
        <f>G67</f>
        <v>0</v>
      </c>
      <c r="E26" s="60">
        <f>IFERROR((ROUND(D26/$D$30*100,2)),0)</f>
        <v>0</v>
      </c>
      <c r="F26" s="45"/>
    </row>
    <row r="27" spans="2:7" s="30" customFormat="1" ht="15" customHeight="1" x14ac:dyDescent="0.25">
      <c r="B27" s="139" t="s">
        <v>75</v>
      </c>
      <c r="C27" s="140"/>
      <c r="D27" s="60">
        <f>G68</f>
        <v>4800</v>
      </c>
      <c r="E27" s="60">
        <f>IFERROR((ROUND(D27/$D$30*100,2)),0)</f>
        <v>6.86</v>
      </c>
      <c r="F27" s="45"/>
    </row>
    <row r="28" spans="2:7" s="30" customFormat="1" x14ac:dyDescent="0.25">
      <c r="B28" s="135" t="s">
        <v>24</v>
      </c>
      <c r="C28" s="136"/>
      <c r="D28" s="62">
        <f>SUM(D22:D27)</f>
        <v>70000</v>
      </c>
      <c r="E28" s="62">
        <f>IFERROR((ROUND(D28/$D$30*100,2)),0)</f>
        <v>100</v>
      </c>
      <c r="F28" s="45"/>
    </row>
    <row r="29" spans="2:7" s="30" customFormat="1" x14ac:dyDescent="0.25">
      <c r="B29" s="135" t="s">
        <v>25</v>
      </c>
      <c r="C29" s="136"/>
      <c r="D29" s="62">
        <f>G73</f>
        <v>0</v>
      </c>
      <c r="E29" s="62">
        <f>IFERROR((ROUND(D29/$D$30*100,2)),0)</f>
        <v>0</v>
      </c>
      <c r="F29" s="45"/>
    </row>
    <row r="30" spans="2:7" s="30" customFormat="1" x14ac:dyDescent="0.25">
      <c r="B30" s="133" t="s">
        <v>26</v>
      </c>
      <c r="C30" s="134"/>
      <c r="D30" s="63">
        <f>SUM(D28:D29)</f>
        <v>70000</v>
      </c>
      <c r="E30" s="63">
        <f>IFERROR((ROUND(D30/$D$30*100,2)),0)</f>
        <v>100</v>
      </c>
      <c r="F30" s="46"/>
    </row>
    <row r="31" spans="2:7" s="30" customFormat="1" x14ac:dyDescent="0.25"/>
    <row r="32" spans="2:7" s="30" customFormat="1" x14ac:dyDescent="0.25">
      <c r="B32" s="89" t="s">
        <v>118</v>
      </c>
      <c r="C32" s="89"/>
    </row>
    <row r="33" spans="2:3" s="30" customFormat="1" x14ac:dyDescent="0.25">
      <c r="B33" s="32"/>
      <c r="C33" s="32" t="s">
        <v>15</v>
      </c>
    </row>
    <row r="34" spans="2:3" s="30" customFormat="1" x14ac:dyDescent="0.25">
      <c r="B34" s="90" t="s">
        <v>80</v>
      </c>
      <c r="C34" s="64"/>
    </row>
    <row r="35" spans="2:3" s="30" customFormat="1" x14ac:dyDescent="0.25">
      <c r="B35" s="90" t="s">
        <v>105</v>
      </c>
      <c r="C35" s="64">
        <f>C18</f>
        <v>70000</v>
      </c>
    </row>
    <row r="36" spans="2:3" s="30" customFormat="1" ht="31.5" x14ac:dyDescent="0.25">
      <c r="B36" s="90" t="s">
        <v>81</v>
      </c>
      <c r="C36" s="64"/>
    </row>
    <row r="37" spans="2:3" s="30" customFormat="1" x14ac:dyDescent="0.25">
      <c r="B37" s="90" t="s">
        <v>82</v>
      </c>
      <c r="C37" s="64"/>
    </row>
    <row r="38" spans="2:3" s="30" customFormat="1" x14ac:dyDescent="0.25">
      <c r="B38" s="90" t="s">
        <v>83</v>
      </c>
      <c r="C38" s="64"/>
    </row>
    <row r="39" spans="2:3" s="30" customFormat="1" x14ac:dyDescent="0.25">
      <c r="B39" s="90" t="s">
        <v>84</v>
      </c>
      <c r="C39" s="64"/>
    </row>
    <row r="40" spans="2:3" s="30" customFormat="1" x14ac:dyDescent="0.25">
      <c r="B40" s="90" t="s">
        <v>106</v>
      </c>
      <c r="C40" s="64"/>
    </row>
    <row r="41" spans="2:3" s="30" customFormat="1" x14ac:dyDescent="0.25">
      <c r="B41" s="90" t="s">
        <v>85</v>
      </c>
      <c r="C41" s="64"/>
    </row>
    <row r="42" spans="2:3" s="30" customFormat="1" x14ac:dyDescent="0.25">
      <c r="B42" s="90" t="s">
        <v>86</v>
      </c>
      <c r="C42" s="64"/>
    </row>
    <row r="43" spans="2:3" s="30" customFormat="1" ht="31.5" x14ac:dyDescent="0.25">
      <c r="B43" s="91" t="s">
        <v>87</v>
      </c>
      <c r="C43" s="64"/>
    </row>
    <row r="44" spans="2:3" s="30" customFormat="1" x14ac:dyDescent="0.25">
      <c r="B44" s="90" t="s">
        <v>88</v>
      </c>
      <c r="C44" s="64"/>
    </row>
    <row r="45" spans="2:3" s="30" customFormat="1" x14ac:dyDescent="0.25">
      <c r="B45" s="90" t="s">
        <v>89</v>
      </c>
      <c r="C45" s="64"/>
    </row>
    <row r="46" spans="2:3" s="30" customFormat="1" x14ac:dyDescent="0.25">
      <c r="B46" s="90" t="s">
        <v>90</v>
      </c>
      <c r="C46" s="64"/>
    </row>
    <row r="47" spans="2:3" s="30" customFormat="1" x14ac:dyDescent="0.25">
      <c r="B47" s="90" t="s">
        <v>91</v>
      </c>
      <c r="C47" s="64"/>
    </row>
    <row r="48" spans="2:3" s="30" customFormat="1" ht="31.5" x14ac:dyDescent="0.25">
      <c r="B48" s="90" t="s">
        <v>92</v>
      </c>
      <c r="C48" s="64"/>
    </row>
    <row r="49" spans="2:7" s="30" customFormat="1" ht="18" customHeight="1" x14ac:dyDescent="0.25">
      <c r="B49" s="90" t="s">
        <v>93</v>
      </c>
      <c r="C49" s="64"/>
    </row>
    <row r="50" spans="2:7" s="30" customFormat="1" ht="18" customHeight="1" x14ac:dyDescent="0.25">
      <c r="B50" s="90" t="s">
        <v>94</v>
      </c>
      <c r="C50" s="64"/>
    </row>
    <row r="51" spans="2:7" s="30" customFormat="1" ht="18" customHeight="1" x14ac:dyDescent="0.25">
      <c r="B51" s="90" t="s">
        <v>95</v>
      </c>
      <c r="C51" s="64"/>
    </row>
    <row r="52" spans="2:7" s="30" customFormat="1" x14ac:dyDescent="0.25">
      <c r="B52" s="90" t="s">
        <v>96</v>
      </c>
      <c r="C52" s="64"/>
    </row>
    <row r="53" spans="2:7" s="30" customFormat="1" ht="33.75" customHeight="1" x14ac:dyDescent="0.25">
      <c r="B53" s="90" t="s">
        <v>97</v>
      </c>
      <c r="C53" s="64"/>
    </row>
    <row r="54" spans="2:7" s="30" customFormat="1" ht="16.5" customHeight="1" x14ac:dyDescent="0.25">
      <c r="B54" s="90" t="s">
        <v>98</v>
      </c>
      <c r="C54" s="64"/>
    </row>
    <row r="55" spans="2:7" s="30" customFormat="1" x14ac:dyDescent="0.25">
      <c r="B55" s="47" t="s">
        <v>15</v>
      </c>
      <c r="C55" s="42">
        <f>SUM(C34:C54)</f>
        <v>70000</v>
      </c>
    </row>
    <row r="56" spans="2:7" s="30" customFormat="1" x14ac:dyDescent="0.25">
      <c r="B56" s="45"/>
      <c r="C56" s="79"/>
    </row>
    <row r="57" spans="2:7" s="30" customFormat="1" x14ac:dyDescent="0.25">
      <c r="B57" s="48" t="s">
        <v>119</v>
      </c>
      <c r="C57" s="39"/>
    </row>
    <row r="58" spans="2:7" s="30" customFormat="1" x14ac:dyDescent="0.25">
      <c r="B58" s="32" t="s">
        <v>2</v>
      </c>
      <c r="C58" s="32" t="s">
        <v>27</v>
      </c>
      <c r="D58" s="32" t="s">
        <v>28</v>
      </c>
      <c r="E58" s="32" t="s">
        <v>33</v>
      </c>
      <c r="F58" s="32" t="s">
        <v>34</v>
      </c>
      <c r="G58" s="87" t="s">
        <v>15</v>
      </c>
    </row>
    <row r="59" spans="2:7" s="30" customFormat="1" x14ac:dyDescent="0.25">
      <c r="B59" s="99" t="s">
        <v>29</v>
      </c>
      <c r="C59" s="100"/>
      <c r="D59" s="100"/>
      <c r="E59" s="100"/>
      <c r="F59" s="100"/>
      <c r="G59" s="100"/>
    </row>
    <row r="60" spans="2:7" s="30" customFormat="1" x14ac:dyDescent="0.25">
      <c r="B60" s="99" t="s">
        <v>65</v>
      </c>
      <c r="C60" s="103"/>
      <c r="D60" s="103"/>
      <c r="E60" s="103"/>
      <c r="F60" s="103"/>
      <c r="G60" s="96">
        <v>0</v>
      </c>
    </row>
    <row r="61" spans="2:7" s="30" customFormat="1" x14ac:dyDescent="0.25">
      <c r="B61" s="99" t="s">
        <v>7</v>
      </c>
      <c r="C61" s="104"/>
      <c r="D61" s="103"/>
      <c r="E61" s="103"/>
      <c r="F61" s="103"/>
      <c r="G61" s="96">
        <f>SUM(G62:G63)</f>
        <v>65000</v>
      </c>
    </row>
    <row r="62" spans="2:7" s="25" customFormat="1" ht="47.25" x14ac:dyDescent="0.25">
      <c r="B62" s="116" t="s">
        <v>130</v>
      </c>
      <c r="C62" s="116" t="s">
        <v>144</v>
      </c>
      <c r="D62" s="117" t="s">
        <v>131</v>
      </c>
      <c r="E62" s="23">
        <v>1</v>
      </c>
      <c r="F62" s="64">
        <v>42200</v>
      </c>
      <c r="G62" s="97">
        <f>ROUND(E62*F62,2)</f>
        <v>42200</v>
      </c>
    </row>
    <row r="63" spans="2:7" s="25" customFormat="1" ht="47.25" x14ac:dyDescent="0.25">
      <c r="B63" s="116" t="s">
        <v>133</v>
      </c>
      <c r="C63" s="116" t="s">
        <v>132</v>
      </c>
      <c r="D63" s="117" t="s">
        <v>131</v>
      </c>
      <c r="E63" s="23">
        <v>1</v>
      </c>
      <c r="F63" s="64">
        <v>22800</v>
      </c>
      <c r="G63" s="97">
        <f>ROUND(E63*F63,2)</f>
        <v>22800</v>
      </c>
    </row>
    <row r="64" spans="2:7" s="30" customFormat="1" x14ac:dyDescent="0.25">
      <c r="B64" s="99" t="s">
        <v>115</v>
      </c>
      <c r="C64" s="103"/>
      <c r="D64" s="103"/>
      <c r="E64" s="103"/>
      <c r="F64" s="103"/>
      <c r="G64" s="96">
        <f>SUM(G65:G65)</f>
        <v>200</v>
      </c>
    </row>
    <row r="65" spans="2:7" s="25" customFormat="1" ht="47.25" x14ac:dyDescent="0.25">
      <c r="B65" s="116" t="s">
        <v>134</v>
      </c>
      <c r="C65" s="23"/>
      <c r="D65" s="118" t="s">
        <v>135</v>
      </c>
      <c r="E65" s="23">
        <v>4</v>
      </c>
      <c r="F65" s="64">
        <v>50</v>
      </c>
      <c r="G65" s="97">
        <f>ROUND(E65*F65,2)</f>
        <v>200</v>
      </c>
    </row>
    <row r="66" spans="2:7" s="25" customFormat="1" x14ac:dyDescent="0.25">
      <c r="B66" s="109" t="s">
        <v>116</v>
      </c>
      <c r="C66" s="77"/>
      <c r="D66" s="77"/>
      <c r="E66" s="77"/>
      <c r="F66" s="77"/>
      <c r="G66" s="98">
        <v>0</v>
      </c>
    </row>
    <row r="67" spans="2:7" s="25" customFormat="1" x14ac:dyDescent="0.25">
      <c r="B67" s="77" t="s">
        <v>103</v>
      </c>
      <c r="C67" s="77"/>
      <c r="D67" s="77"/>
      <c r="E67" s="77"/>
      <c r="F67" s="77"/>
      <c r="G67" s="98">
        <v>0</v>
      </c>
    </row>
    <row r="68" spans="2:7" s="25" customFormat="1" x14ac:dyDescent="0.25">
      <c r="B68" s="77" t="s">
        <v>104</v>
      </c>
      <c r="C68" s="77"/>
      <c r="D68" s="77"/>
      <c r="E68" s="77"/>
      <c r="F68" s="77"/>
      <c r="G68" s="98">
        <f>SUM(G69:G71)</f>
        <v>4800</v>
      </c>
    </row>
    <row r="69" spans="2:7" s="25" customFormat="1" x14ac:dyDescent="0.25">
      <c r="B69" s="23" t="s">
        <v>136</v>
      </c>
      <c r="C69" s="116" t="s">
        <v>145</v>
      </c>
      <c r="D69" s="118" t="s">
        <v>135</v>
      </c>
      <c r="E69" s="23">
        <v>3</v>
      </c>
      <c r="F69" s="64">
        <v>200</v>
      </c>
      <c r="G69" s="97">
        <f t="shared" ref="G69:G71" si="1">ROUND(E69*F69,2)</f>
        <v>600</v>
      </c>
    </row>
    <row r="70" spans="2:7" s="25" customFormat="1" x14ac:dyDescent="0.25">
      <c r="B70" s="23" t="s">
        <v>137</v>
      </c>
      <c r="C70" s="23" t="s">
        <v>138</v>
      </c>
      <c r="D70" s="118" t="s">
        <v>135</v>
      </c>
      <c r="E70" s="23">
        <v>4</v>
      </c>
      <c r="F70" s="64">
        <v>50</v>
      </c>
      <c r="G70" s="97">
        <f t="shared" si="1"/>
        <v>200</v>
      </c>
    </row>
    <row r="71" spans="2:7" s="25" customFormat="1" ht="47.25" x14ac:dyDescent="0.25">
      <c r="B71" s="119" t="s">
        <v>140</v>
      </c>
      <c r="C71" s="116" t="s">
        <v>139</v>
      </c>
      <c r="D71" s="118" t="s">
        <v>135</v>
      </c>
      <c r="E71" s="23">
        <v>5</v>
      </c>
      <c r="F71" s="64">
        <v>800</v>
      </c>
      <c r="G71" s="97">
        <f t="shared" si="1"/>
        <v>4000</v>
      </c>
    </row>
    <row r="72" spans="2:7" s="30" customFormat="1" x14ac:dyDescent="0.25">
      <c r="B72" s="101" t="s">
        <v>31</v>
      </c>
      <c r="C72" s="102"/>
      <c r="D72" s="102"/>
      <c r="E72" s="102"/>
      <c r="F72" s="102"/>
      <c r="G72" s="42">
        <f>SUM(G60,G61,G64,G66,G67,G68)</f>
        <v>70000</v>
      </c>
    </row>
    <row r="73" spans="2:7" s="25" customFormat="1" x14ac:dyDescent="0.25">
      <c r="B73" s="85" t="s">
        <v>32</v>
      </c>
      <c r="C73" s="86"/>
      <c r="D73" s="86"/>
      <c r="E73" s="86"/>
      <c r="F73" s="86"/>
      <c r="G73" s="66">
        <v>0</v>
      </c>
    </row>
    <row r="74" spans="2:7" s="30" customFormat="1" x14ac:dyDescent="0.25">
      <c r="B74" s="83" t="s">
        <v>8</v>
      </c>
      <c r="C74" s="84"/>
      <c r="D74" s="84"/>
      <c r="E74" s="84"/>
      <c r="F74" s="84"/>
      <c r="G74" s="65">
        <f>SUM(G72:G73)</f>
        <v>70000</v>
      </c>
    </row>
    <row r="75" spans="2:7" s="30" customFormat="1" x14ac:dyDescent="0.25"/>
    <row r="76" spans="2:7" s="30" customFormat="1" x14ac:dyDescent="0.25"/>
    <row r="77" spans="2:7" s="30" customFormat="1" x14ac:dyDescent="0.25"/>
  </sheetData>
  <sheetProtection formatCells="0" formatColumns="0" formatRows="0" insertRows="0" deleteRows="0" selectLockedCells="1"/>
  <dataConsolidate/>
  <mergeCells count="18">
    <mergeCell ref="B11:C11"/>
    <mergeCell ref="B20:C20"/>
    <mergeCell ref="B21:C21"/>
    <mergeCell ref="B28:C28"/>
    <mergeCell ref="B30:C30"/>
    <mergeCell ref="B29:C29"/>
    <mergeCell ref="B22:C22"/>
    <mergeCell ref="B23:C23"/>
    <mergeCell ref="B24:C24"/>
    <mergeCell ref="B25:C25"/>
    <mergeCell ref="B26:C26"/>
    <mergeCell ref="B27:C27"/>
    <mergeCell ref="B9:D9"/>
    <mergeCell ref="B4:D4"/>
    <mergeCell ref="B5:D5"/>
    <mergeCell ref="B6:D6"/>
    <mergeCell ref="B7:D7"/>
    <mergeCell ref="B8:D8"/>
  </mergeCells>
  <conditionalFormatting sqref="F12">
    <cfRule type="cellIs" dxfId="46" priority="6" operator="notBetween">
      <formula>0</formula>
      <formula>75</formula>
    </cfRule>
  </conditionalFormatting>
  <conditionalFormatting sqref="D18">
    <cfRule type="cellIs" dxfId="45" priority="1" operator="equal">
      <formula>0</formula>
    </cfRule>
    <cfRule type="cellIs" dxfId="44" priority="4" operator="lessThan">
      <formula>100</formula>
    </cfRule>
    <cfRule type="cellIs" dxfId="43" priority="5" operator="greaterThan">
      <formula>100</formula>
    </cfRule>
  </conditionalFormatting>
  <dataValidations xWindow="592" yWindow="462" count="13">
    <dataValidation type="decimal" operator="equal" allowBlank="1" showInputMessage="1" showErrorMessage="1" promptTitle="Tähelepanu!" prompt="AMIF tulu peab võrduma AMIF kuluga." sqref="C65577 IX65577 ST65577 ACP65577 AML65577 AWH65577 BGD65577 BPZ65577 BZV65577 CJR65577 CTN65577 DDJ65577 DNF65577 DXB65577 EGX65577 EQT65577 FAP65577 FKL65577 FUH65577 GED65577 GNZ65577 GXV65577 HHR65577 HRN65577 IBJ65577 ILF65577 IVB65577 JEX65577 JOT65577 JYP65577 KIL65577 KSH65577 LCD65577 LLZ65577 LVV65577 MFR65577 MPN65577 MZJ65577 NJF65577 NTB65577 OCX65577 OMT65577 OWP65577 PGL65577 PQH65577 QAD65577 QJZ65577 QTV65577 RDR65577 RNN65577 RXJ65577 SHF65577 SRB65577 TAX65577 TKT65577 TUP65577 UEL65577 UOH65577 UYD65577 VHZ65577 VRV65577 WBR65577 WLN65577 WVJ65577 C131113 IX131113 ST131113 ACP131113 AML131113 AWH131113 BGD131113 BPZ131113 BZV131113 CJR131113 CTN131113 DDJ131113 DNF131113 DXB131113 EGX131113 EQT131113 FAP131113 FKL131113 FUH131113 GED131113 GNZ131113 GXV131113 HHR131113 HRN131113 IBJ131113 ILF131113 IVB131113 JEX131113 JOT131113 JYP131113 KIL131113 KSH131113 LCD131113 LLZ131113 LVV131113 MFR131113 MPN131113 MZJ131113 NJF131113 NTB131113 OCX131113 OMT131113 OWP131113 PGL131113 PQH131113 QAD131113 QJZ131113 QTV131113 RDR131113 RNN131113 RXJ131113 SHF131113 SRB131113 TAX131113 TKT131113 TUP131113 UEL131113 UOH131113 UYD131113 VHZ131113 VRV131113 WBR131113 WLN131113 WVJ131113 C196649 IX196649 ST196649 ACP196649 AML196649 AWH196649 BGD196649 BPZ196649 BZV196649 CJR196649 CTN196649 DDJ196649 DNF196649 DXB196649 EGX196649 EQT196649 FAP196649 FKL196649 FUH196649 GED196649 GNZ196649 GXV196649 HHR196649 HRN196649 IBJ196649 ILF196649 IVB196649 JEX196649 JOT196649 JYP196649 KIL196649 KSH196649 LCD196649 LLZ196649 LVV196649 MFR196649 MPN196649 MZJ196649 NJF196649 NTB196649 OCX196649 OMT196649 OWP196649 PGL196649 PQH196649 QAD196649 QJZ196649 QTV196649 RDR196649 RNN196649 RXJ196649 SHF196649 SRB196649 TAX196649 TKT196649 TUP196649 UEL196649 UOH196649 UYD196649 VHZ196649 VRV196649 WBR196649 WLN196649 WVJ196649 C262185 IX262185 ST262185 ACP262185 AML262185 AWH262185 BGD262185 BPZ262185 BZV262185 CJR262185 CTN262185 DDJ262185 DNF262185 DXB262185 EGX262185 EQT262185 FAP262185 FKL262185 FUH262185 GED262185 GNZ262185 GXV262185 HHR262185 HRN262185 IBJ262185 ILF262185 IVB262185 JEX262185 JOT262185 JYP262185 KIL262185 KSH262185 LCD262185 LLZ262185 LVV262185 MFR262185 MPN262185 MZJ262185 NJF262185 NTB262185 OCX262185 OMT262185 OWP262185 PGL262185 PQH262185 QAD262185 QJZ262185 QTV262185 RDR262185 RNN262185 RXJ262185 SHF262185 SRB262185 TAX262185 TKT262185 TUP262185 UEL262185 UOH262185 UYD262185 VHZ262185 VRV262185 WBR262185 WLN262185 WVJ262185 C327721 IX327721 ST327721 ACP327721 AML327721 AWH327721 BGD327721 BPZ327721 BZV327721 CJR327721 CTN327721 DDJ327721 DNF327721 DXB327721 EGX327721 EQT327721 FAP327721 FKL327721 FUH327721 GED327721 GNZ327721 GXV327721 HHR327721 HRN327721 IBJ327721 ILF327721 IVB327721 JEX327721 JOT327721 JYP327721 KIL327721 KSH327721 LCD327721 LLZ327721 LVV327721 MFR327721 MPN327721 MZJ327721 NJF327721 NTB327721 OCX327721 OMT327721 OWP327721 PGL327721 PQH327721 QAD327721 QJZ327721 QTV327721 RDR327721 RNN327721 RXJ327721 SHF327721 SRB327721 TAX327721 TKT327721 TUP327721 UEL327721 UOH327721 UYD327721 VHZ327721 VRV327721 WBR327721 WLN327721 WVJ327721 C393257 IX393257 ST393257 ACP393257 AML393257 AWH393257 BGD393257 BPZ393257 BZV393257 CJR393257 CTN393257 DDJ393257 DNF393257 DXB393257 EGX393257 EQT393257 FAP393257 FKL393257 FUH393257 GED393257 GNZ393257 GXV393257 HHR393257 HRN393257 IBJ393257 ILF393257 IVB393257 JEX393257 JOT393257 JYP393257 KIL393257 KSH393257 LCD393257 LLZ393257 LVV393257 MFR393257 MPN393257 MZJ393257 NJF393257 NTB393257 OCX393257 OMT393257 OWP393257 PGL393257 PQH393257 QAD393257 QJZ393257 QTV393257 RDR393257 RNN393257 RXJ393257 SHF393257 SRB393257 TAX393257 TKT393257 TUP393257 UEL393257 UOH393257 UYD393257 VHZ393257 VRV393257 WBR393257 WLN393257 WVJ393257 C458793 IX458793 ST458793 ACP458793 AML458793 AWH458793 BGD458793 BPZ458793 BZV458793 CJR458793 CTN458793 DDJ458793 DNF458793 DXB458793 EGX458793 EQT458793 FAP458793 FKL458793 FUH458793 GED458793 GNZ458793 GXV458793 HHR458793 HRN458793 IBJ458793 ILF458793 IVB458793 JEX458793 JOT458793 JYP458793 KIL458793 KSH458793 LCD458793 LLZ458793 LVV458793 MFR458793 MPN458793 MZJ458793 NJF458793 NTB458793 OCX458793 OMT458793 OWP458793 PGL458793 PQH458793 QAD458793 QJZ458793 QTV458793 RDR458793 RNN458793 RXJ458793 SHF458793 SRB458793 TAX458793 TKT458793 TUP458793 UEL458793 UOH458793 UYD458793 VHZ458793 VRV458793 WBR458793 WLN458793 WVJ458793 C524329 IX524329 ST524329 ACP524329 AML524329 AWH524329 BGD524329 BPZ524329 BZV524329 CJR524329 CTN524329 DDJ524329 DNF524329 DXB524329 EGX524329 EQT524329 FAP524329 FKL524329 FUH524329 GED524329 GNZ524329 GXV524329 HHR524329 HRN524329 IBJ524329 ILF524329 IVB524329 JEX524329 JOT524329 JYP524329 KIL524329 KSH524329 LCD524329 LLZ524329 LVV524329 MFR524329 MPN524329 MZJ524329 NJF524329 NTB524329 OCX524329 OMT524329 OWP524329 PGL524329 PQH524329 QAD524329 QJZ524329 QTV524329 RDR524329 RNN524329 RXJ524329 SHF524329 SRB524329 TAX524329 TKT524329 TUP524329 UEL524329 UOH524329 UYD524329 VHZ524329 VRV524329 WBR524329 WLN524329 WVJ524329 C589865 IX589865 ST589865 ACP589865 AML589865 AWH589865 BGD589865 BPZ589865 BZV589865 CJR589865 CTN589865 DDJ589865 DNF589865 DXB589865 EGX589865 EQT589865 FAP589865 FKL589865 FUH589865 GED589865 GNZ589865 GXV589865 HHR589865 HRN589865 IBJ589865 ILF589865 IVB589865 JEX589865 JOT589865 JYP589865 KIL589865 KSH589865 LCD589865 LLZ589865 LVV589865 MFR589865 MPN589865 MZJ589865 NJF589865 NTB589865 OCX589865 OMT589865 OWP589865 PGL589865 PQH589865 QAD589865 QJZ589865 QTV589865 RDR589865 RNN589865 RXJ589865 SHF589865 SRB589865 TAX589865 TKT589865 TUP589865 UEL589865 UOH589865 UYD589865 VHZ589865 VRV589865 WBR589865 WLN589865 WVJ589865 C655401 IX655401 ST655401 ACP655401 AML655401 AWH655401 BGD655401 BPZ655401 BZV655401 CJR655401 CTN655401 DDJ655401 DNF655401 DXB655401 EGX655401 EQT655401 FAP655401 FKL655401 FUH655401 GED655401 GNZ655401 GXV655401 HHR655401 HRN655401 IBJ655401 ILF655401 IVB655401 JEX655401 JOT655401 JYP655401 KIL655401 KSH655401 LCD655401 LLZ655401 LVV655401 MFR655401 MPN655401 MZJ655401 NJF655401 NTB655401 OCX655401 OMT655401 OWP655401 PGL655401 PQH655401 QAD655401 QJZ655401 QTV655401 RDR655401 RNN655401 RXJ655401 SHF655401 SRB655401 TAX655401 TKT655401 TUP655401 UEL655401 UOH655401 UYD655401 VHZ655401 VRV655401 WBR655401 WLN655401 WVJ655401 C720937 IX720937 ST720937 ACP720937 AML720937 AWH720937 BGD720937 BPZ720937 BZV720937 CJR720937 CTN720937 DDJ720937 DNF720937 DXB720937 EGX720937 EQT720937 FAP720937 FKL720937 FUH720937 GED720937 GNZ720937 GXV720937 HHR720937 HRN720937 IBJ720937 ILF720937 IVB720937 JEX720937 JOT720937 JYP720937 KIL720937 KSH720937 LCD720937 LLZ720937 LVV720937 MFR720937 MPN720937 MZJ720937 NJF720937 NTB720937 OCX720937 OMT720937 OWP720937 PGL720937 PQH720937 QAD720937 QJZ720937 QTV720937 RDR720937 RNN720937 RXJ720937 SHF720937 SRB720937 TAX720937 TKT720937 TUP720937 UEL720937 UOH720937 UYD720937 VHZ720937 VRV720937 WBR720937 WLN720937 WVJ720937 C786473 IX786473 ST786473 ACP786473 AML786473 AWH786473 BGD786473 BPZ786473 BZV786473 CJR786473 CTN786473 DDJ786473 DNF786473 DXB786473 EGX786473 EQT786473 FAP786473 FKL786473 FUH786473 GED786473 GNZ786473 GXV786473 HHR786473 HRN786473 IBJ786473 ILF786473 IVB786473 JEX786473 JOT786473 JYP786473 KIL786473 KSH786473 LCD786473 LLZ786473 LVV786473 MFR786473 MPN786473 MZJ786473 NJF786473 NTB786473 OCX786473 OMT786473 OWP786473 PGL786473 PQH786473 QAD786473 QJZ786473 QTV786473 RDR786473 RNN786473 RXJ786473 SHF786473 SRB786473 TAX786473 TKT786473 TUP786473 UEL786473 UOH786473 UYD786473 VHZ786473 VRV786473 WBR786473 WLN786473 WVJ786473 C852009 IX852009 ST852009 ACP852009 AML852009 AWH852009 BGD852009 BPZ852009 BZV852009 CJR852009 CTN852009 DDJ852009 DNF852009 DXB852009 EGX852009 EQT852009 FAP852009 FKL852009 FUH852009 GED852009 GNZ852009 GXV852009 HHR852009 HRN852009 IBJ852009 ILF852009 IVB852009 JEX852009 JOT852009 JYP852009 KIL852009 KSH852009 LCD852009 LLZ852009 LVV852009 MFR852009 MPN852009 MZJ852009 NJF852009 NTB852009 OCX852009 OMT852009 OWP852009 PGL852009 PQH852009 QAD852009 QJZ852009 QTV852009 RDR852009 RNN852009 RXJ852009 SHF852009 SRB852009 TAX852009 TKT852009 TUP852009 UEL852009 UOH852009 UYD852009 VHZ852009 VRV852009 WBR852009 WLN852009 WVJ852009 C917545 IX917545 ST917545 ACP917545 AML917545 AWH917545 BGD917545 BPZ917545 BZV917545 CJR917545 CTN917545 DDJ917545 DNF917545 DXB917545 EGX917545 EQT917545 FAP917545 FKL917545 FUH917545 GED917545 GNZ917545 GXV917545 HHR917545 HRN917545 IBJ917545 ILF917545 IVB917545 JEX917545 JOT917545 JYP917545 KIL917545 KSH917545 LCD917545 LLZ917545 LVV917545 MFR917545 MPN917545 MZJ917545 NJF917545 NTB917545 OCX917545 OMT917545 OWP917545 PGL917545 PQH917545 QAD917545 QJZ917545 QTV917545 RDR917545 RNN917545 RXJ917545 SHF917545 SRB917545 TAX917545 TKT917545 TUP917545 UEL917545 UOH917545 UYD917545 VHZ917545 VRV917545 WBR917545 WLN917545 WVJ917545 C983081 IX983081 ST983081 ACP983081 AML983081 AWH983081 BGD983081 BPZ983081 BZV983081 CJR983081 CTN983081 DDJ983081 DNF983081 DXB983081 EGX983081 EQT983081 FAP983081 FKL983081 FUH983081 GED983081 GNZ983081 GXV983081 HHR983081 HRN983081 IBJ983081 ILF983081 IVB983081 JEX983081 JOT983081 JYP983081 KIL983081 KSH983081 LCD983081 LLZ983081 LVV983081 MFR983081 MPN983081 MZJ983081 NJF983081 NTB983081 OCX983081 OMT983081 OWP983081 PGL983081 PQH983081 QAD983081 QJZ983081 QTV983081 RDR983081 RNN983081 RXJ983081 SHF983081 SRB983081 TAX983081 TKT983081 TUP983081 UEL983081 UOH983081 UYD983081 VHZ983081 VRV983081 WBR983081 WLN983081 WVJ983081">
      <formula1>H65564</formula1>
    </dataValidation>
    <dataValidation type="decimal" operator="equal" allowBlank="1" showInputMessage="1" showErrorMessage="1" promptTitle="Tähelepanu!" prompt="Kogusumma peab olema võrdne projekti kogukuludega." sqref="C65573 IX65573 ST65573 ACP65573 AML65573 AWH65573 BGD65573 BPZ65573 BZV65573 CJR65573 CTN65573 DDJ65573 DNF65573 DXB65573 EGX65573 EQT65573 FAP65573 FKL65573 FUH65573 GED65573 GNZ65573 GXV65573 HHR65573 HRN65573 IBJ65573 ILF65573 IVB65573 JEX65573 JOT65573 JYP65573 KIL65573 KSH65573 LCD65573 LLZ65573 LVV65573 MFR65573 MPN65573 MZJ65573 NJF65573 NTB65573 OCX65573 OMT65573 OWP65573 PGL65573 PQH65573 QAD65573 QJZ65573 QTV65573 RDR65573 RNN65573 RXJ65573 SHF65573 SRB65573 TAX65573 TKT65573 TUP65573 UEL65573 UOH65573 UYD65573 VHZ65573 VRV65573 WBR65573 WLN65573 WVJ65573 C131109 IX131109 ST131109 ACP131109 AML131109 AWH131109 BGD131109 BPZ131109 BZV131109 CJR131109 CTN131109 DDJ131109 DNF131109 DXB131109 EGX131109 EQT131109 FAP131109 FKL131109 FUH131109 GED131109 GNZ131109 GXV131109 HHR131109 HRN131109 IBJ131109 ILF131109 IVB131109 JEX131109 JOT131109 JYP131109 KIL131109 KSH131109 LCD131109 LLZ131109 LVV131109 MFR131109 MPN131109 MZJ131109 NJF131109 NTB131109 OCX131109 OMT131109 OWP131109 PGL131109 PQH131109 QAD131109 QJZ131109 QTV131109 RDR131109 RNN131109 RXJ131109 SHF131109 SRB131109 TAX131109 TKT131109 TUP131109 UEL131109 UOH131109 UYD131109 VHZ131109 VRV131109 WBR131109 WLN131109 WVJ131109 C196645 IX196645 ST196645 ACP196645 AML196645 AWH196645 BGD196645 BPZ196645 BZV196645 CJR196645 CTN196645 DDJ196645 DNF196645 DXB196645 EGX196645 EQT196645 FAP196645 FKL196645 FUH196645 GED196645 GNZ196645 GXV196645 HHR196645 HRN196645 IBJ196645 ILF196645 IVB196645 JEX196645 JOT196645 JYP196645 KIL196645 KSH196645 LCD196645 LLZ196645 LVV196645 MFR196645 MPN196645 MZJ196645 NJF196645 NTB196645 OCX196645 OMT196645 OWP196645 PGL196645 PQH196645 QAD196645 QJZ196645 QTV196645 RDR196645 RNN196645 RXJ196645 SHF196645 SRB196645 TAX196645 TKT196645 TUP196645 UEL196645 UOH196645 UYD196645 VHZ196645 VRV196645 WBR196645 WLN196645 WVJ196645 C262181 IX262181 ST262181 ACP262181 AML262181 AWH262181 BGD262181 BPZ262181 BZV262181 CJR262181 CTN262181 DDJ262181 DNF262181 DXB262181 EGX262181 EQT262181 FAP262181 FKL262181 FUH262181 GED262181 GNZ262181 GXV262181 HHR262181 HRN262181 IBJ262181 ILF262181 IVB262181 JEX262181 JOT262181 JYP262181 KIL262181 KSH262181 LCD262181 LLZ262181 LVV262181 MFR262181 MPN262181 MZJ262181 NJF262181 NTB262181 OCX262181 OMT262181 OWP262181 PGL262181 PQH262181 QAD262181 QJZ262181 QTV262181 RDR262181 RNN262181 RXJ262181 SHF262181 SRB262181 TAX262181 TKT262181 TUP262181 UEL262181 UOH262181 UYD262181 VHZ262181 VRV262181 WBR262181 WLN262181 WVJ262181 C327717 IX327717 ST327717 ACP327717 AML327717 AWH327717 BGD327717 BPZ327717 BZV327717 CJR327717 CTN327717 DDJ327717 DNF327717 DXB327717 EGX327717 EQT327717 FAP327717 FKL327717 FUH327717 GED327717 GNZ327717 GXV327717 HHR327717 HRN327717 IBJ327717 ILF327717 IVB327717 JEX327717 JOT327717 JYP327717 KIL327717 KSH327717 LCD327717 LLZ327717 LVV327717 MFR327717 MPN327717 MZJ327717 NJF327717 NTB327717 OCX327717 OMT327717 OWP327717 PGL327717 PQH327717 QAD327717 QJZ327717 QTV327717 RDR327717 RNN327717 RXJ327717 SHF327717 SRB327717 TAX327717 TKT327717 TUP327717 UEL327717 UOH327717 UYD327717 VHZ327717 VRV327717 WBR327717 WLN327717 WVJ327717 C393253 IX393253 ST393253 ACP393253 AML393253 AWH393253 BGD393253 BPZ393253 BZV393253 CJR393253 CTN393253 DDJ393253 DNF393253 DXB393253 EGX393253 EQT393253 FAP393253 FKL393253 FUH393253 GED393253 GNZ393253 GXV393253 HHR393253 HRN393253 IBJ393253 ILF393253 IVB393253 JEX393253 JOT393253 JYP393253 KIL393253 KSH393253 LCD393253 LLZ393253 LVV393253 MFR393253 MPN393253 MZJ393253 NJF393253 NTB393253 OCX393253 OMT393253 OWP393253 PGL393253 PQH393253 QAD393253 QJZ393253 QTV393253 RDR393253 RNN393253 RXJ393253 SHF393253 SRB393253 TAX393253 TKT393253 TUP393253 UEL393253 UOH393253 UYD393253 VHZ393253 VRV393253 WBR393253 WLN393253 WVJ393253 C458789 IX458789 ST458789 ACP458789 AML458789 AWH458789 BGD458789 BPZ458789 BZV458789 CJR458789 CTN458789 DDJ458789 DNF458789 DXB458789 EGX458789 EQT458789 FAP458789 FKL458789 FUH458789 GED458789 GNZ458789 GXV458789 HHR458789 HRN458789 IBJ458789 ILF458789 IVB458789 JEX458789 JOT458789 JYP458789 KIL458789 KSH458789 LCD458789 LLZ458789 LVV458789 MFR458789 MPN458789 MZJ458789 NJF458789 NTB458789 OCX458789 OMT458789 OWP458789 PGL458789 PQH458789 QAD458789 QJZ458789 QTV458789 RDR458789 RNN458789 RXJ458789 SHF458789 SRB458789 TAX458789 TKT458789 TUP458789 UEL458789 UOH458789 UYD458789 VHZ458789 VRV458789 WBR458789 WLN458789 WVJ458789 C524325 IX524325 ST524325 ACP524325 AML524325 AWH524325 BGD524325 BPZ524325 BZV524325 CJR524325 CTN524325 DDJ524325 DNF524325 DXB524325 EGX524325 EQT524325 FAP524325 FKL524325 FUH524325 GED524325 GNZ524325 GXV524325 HHR524325 HRN524325 IBJ524325 ILF524325 IVB524325 JEX524325 JOT524325 JYP524325 KIL524325 KSH524325 LCD524325 LLZ524325 LVV524325 MFR524325 MPN524325 MZJ524325 NJF524325 NTB524325 OCX524325 OMT524325 OWP524325 PGL524325 PQH524325 QAD524325 QJZ524325 QTV524325 RDR524325 RNN524325 RXJ524325 SHF524325 SRB524325 TAX524325 TKT524325 TUP524325 UEL524325 UOH524325 UYD524325 VHZ524325 VRV524325 WBR524325 WLN524325 WVJ524325 C589861 IX589861 ST589861 ACP589861 AML589861 AWH589861 BGD589861 BPZ589861 BZV589861 CJR589861 CTN589861 DDJ589861 DNF589861 DXB589861 EGX589861 EQT589861 FAP589861 FKL589861 FUH589861 GED589861 GNZ589861 GXV589861 HHR589861 HRN589861 IBJ589861 ILF589861 IVB589861 JEX589861 JOT589861 JYP589861 KIL589861 KSH589861 LCD589861 LLZ589861 LVV589861 MFR589861 MPN589861 MZJ589861 NJF589861 NTB589861 OCX589861 OMT589861 OWP589861 PGL589861 PQH589861 QAD589861 QJZ589861 QTV589861 RDR589861 RNN589861 RXJ589861 SHF589861 SRB589861 TAX589861 TKT589861 TUP589861 UEL589861 UOH589861 UYD589861 VHZ589861 VRV589861 WBR589861 WLN589861 WVJ589861 C655397 IX655397 ST655397 ACP655397 AML655397 AWH655397 BGD655397 BPZ655397 BZV655397 CJR655397 CTN655397 DDJ655397 DNF655397 DXB655397 EGX655397 EQT655397 FAP655397 FKL655397 FUH655397 GED655397 GNZ655397 GXV655397 HHR655397 HRN655397 IBJ655397 ILF655397 IVB655397 JEX655397 JOT655397 JYP655397 KIL655397 KSH655397 LCD655397 LLZ655397 LVV655397 MFR655397 MPN655397 MZJ655397 NJF655397 NTB655397 OCX655397 OMT655397 OWP655397 PGL655397 PQH655397 QAD655397 QJZ655397 QTV655397 RDR655397 RNN655397 RXJ655397 SHF655397 SRB655397 TAX655397 TKT655397 TUP655397 UEL655397 UOH655397 UYD655397 VHZ655397 VRV655397 WBR655397 WLN655397 WVJ655397 C720933 IX720933 ST720933 ACP720933 AML720933 AWH720933 BGD720933 BPZ720933 BZV720933 CJR720933 CTN720933 DDJ720933 DNF720933 DXB720933 EGX720933 EQT720933 FAP720933 FKL720933 FUH720933 GED720933 GNZ720933 GXV720933 HHR720933 HRN720933 IBJ720933 ILF720933 IVB720933 JEX720933 JOT720933 JYP720933 KIL720933 KSH720933 LCD720933 LLZ720933 LVV720933 MFR720933 MPN720933 MZJ720933 NJF720933 NTB720933 OCX720933 OMT720933 OWP720933 PGL720933 PQH720933 QAD720933 QJZ720933 QTV720933 RDR720933 RNN720933 RXJ720933 SHF720933 SRB720933 TAX720933 TKT720933 TUP720933 UEL720933 UOH720933 UYD720933 VHZ720933 VRV720933 WBR720933 WLN720933 WVJ720933 C786469 IX786469 ST786469 ACP786469 AML786469 AWH786469 BGD786469 BPZ786469 BZV786469 CJR786469 CTN786469 DDJ786469 DNF786469 DXB786469 EGX786469 EQT786469 FAP786469 FKL786469 FUH786469 GED786469 GNZ786469 GXV786469 HHR786469 HRN786469 IBJ786469 ILF786469 IVB786469 JEX786469 JOT786469 JYP786469 KIL786469 KSH786469 LCD786469 LLZ786469 LVV786469 MFR786469 MPN786469 MZJ786469 NJF786469 NTB786469 OCX786469 OMT786469 OWP786469 PGL786469 PQH786469 QAD786469 QJZ786469 QTV786469 RDR786469 RNN786469 RXJ786469 SHF786469 SRB786469 TAX786469 TKT786469 TUP786469 UEL786469 UOH786469 UYD786469 VHZ786469 VRV786469 WBR786469 WLN786469 WVJ786469 C852005 IX852005 ST852005 ACP852005 AML852005 AWH852005 BGD852005 BPZ852005 BZV852005 CJR852005 CTN852005 DDJ852005 DNF852005 DXB852005 EGX852005 EQT852005 FAP852005 FKL852005 FUH852005 GED852005 GNZ852005 GXV852005 HHR852005 HRN852005 IBJ852005 ILF852005 IVB852005 JEX852005 JOT852005 JYP852005 KIL852005 KSH852005 LCD852005 LLZ852005 LVV852005 MFR852005 MPN852005 MZJ852005 NJF852005 NTB852005 OCX852005 OMT852005 OWP852005 PGL852005 PQH852005 QAD852005 QJZ852005 QTV852005 RDR852005 RNN852005 RXJ852005 SHF852005 SRB852005 TAX852005 TKT852005 TUP852005 UEL852005 UOH852005 UYD852005 VHZ852005 VRV852005 WBR852005 WLN852005 WVJ852005 C917541 IX917541 ST917541 ACP917541 AML917541 AWH917541 BGD917541 BPZ917541 BZV917541 CJR917541 CTN917541 DDJ917541 DNF917541 DXB917541 EGX917541 EQT917541 FAP917541 FKL917541 FUH917541 GED917541 GNZ917541 GXV917541 HHR917541 HRN917541 IBJ917541 ILF917541 IVB917541 JEX917541 JOT917541 JYP917541 KIL917541 KSH917541 LCD917541 LLZ917541 LVV917541 MFR917541 MPN917541 MZJ917541 NJF917541 NTB917541 OCX917541 OMT917541 OWP917541 PGL917541 PQH917541 QAD917541 QJZ917541 QTV917541 RDR917541 RNN917541 RXJ917541 SHF917541 SRB917541 TAX917541 TKT917541 TUP917541 UEL917541 UOH917541 UYD917541 VHZ917541 VRV917541 WBR917541 WLN917541 WVJ917541 C983077 IX983077 ST983077 ACP983077 AML983077 AWH983077 BGD983077 BPZ983077 BZV983077 CJR983077 CTN983077 DDJ983077 DNF983077 DXB983077 EGX983077 EQT983077 FAP983077 FKL983077 FUH983077 GED983077 GNZ983077 GXV983077 HHR983077 HRN983077 IBJ983077 ILF983077 IVB983077 JEX983077 JOT983077 JYP983077 KIL983077 KSH983077 LCD983077 LLZ983077 LVV983077 MFR983077 MPN983077 MZJ983077 NJF983077 NTB983077 OCX983077 OMT983077 OWP983077 PGL983077 PQH983077 QAD983077 QJZ983077 QTV983077 RDR983077 RNN983077 RXJ983077 SHF983077 SRB983077 TAX983077 TKT983077 TUP983077 UEL983077 UOH983077 UYD983077 VHZ983077 VRV983077 WBR983077 WLN983077 WVJ983077">
      <formula1>H65564</formula1>
    </dataValidation>
    <dataValidation type="decimal" operator="lessThan" allowBlank="1" showInputMessage="1" showErrorMessage="1" promptTitle="Tähelepanu!" prompt="SiM toetus on kuni 25% projekti kogukuludest." sqref="JE65564 TA65564 ACW65564 AMS65564 AWO65564 BGK65564 BQG65564 CAC65564 CJY65564 CTU65564 DDQ65564 DNM65564 DXI65564 EHE65564 ERA65564 FAW65564 FKS65564 FUO65564 GEK65564 GOG65564 GYC65564 HHY65564 HRU65564 IBQ65564 ILM65564 IVI65564 JFE65564 JPA65564 JYW65564 KIS65564 KSO65564 LCK65564 LMG65564 LWC65564 MFY65564 MPU65564 MZQ65564 NJM65564 NTI65564 ODE65564 ONA65564 OWW65564 PGS65564 PQO65564 QAK65564 QKG65564 QUC65564 RDY65564 RNU65564 RXQ65564 SHM65564 SRI65564 TBE65564 TLA65564 TUW65564 UES65564 UOO65564 UYK65564 VIG65564 VSC65564 WBY65564 WLU65564 WVQ65564 JE131100 TA131100 ACW131100 AMS131100 AWO131100 BGK131100 BQG131100 CAC131100 CJY131100 CTU131100 DDQ131100 DNM131100 DXI131100 EHE131100 ERA131100 FAW131100 FKS131100 FUO131100 GEK131100 GOG131100 GYC131100 HHY131100 HRU131100 IBQ131100 ILM131100 IVI131100 JFE131100 JPA131100 JYW131100 KIS131100 KSO131100 LCK131100 LMG131100 LWC131100 MFY131100 MPU131100 MZQ131100 NJM131100 NTI131100 ODE131100 ONA131100 OWW131100 PGS131100 PQO131100 QAK131100 QKG131100 QUC131100 RDY131100 RNU131100 RXQ131100 SHM131100 SRI131100 TBE131100 TLA131100 TUW131100 UES131100 UOO131100 UYK131100 VIG131100 VSC131100 WBY131100 WLU131100 WVQ131100 JE196636 TA196636 ACW196636 AMS196636 AWO196636 BGK196636 BQG196636 CAC196636 CJY196636 CTU196636 DDQ196636 DNM196636 DXI196636 EHE196636 ERA196636 FAW196636 FKS196636 FUO196636 GEK196636 GOG196636 GYC196636 HHY196636 HRU196636 IBQ196636 ILM196636 IVI196636 JFE196636 JPA196636 JYW196636 KIS196636 KSO196636 LCK196636 LMG196636 LWC196636 MFY196636 MPU196636 MZQ196636 NJM196636 NTI196636 ODE196636 ONA196636 OWW196636 PGS196636 PQO196636 QAK196636 QKG196636 QUC196636 RDY196636 RNU196636 RXQ196636 SHM196636 SRI196636 TBE196636 TLA196636 TUW196636 UES196636 UOO196636 UYK196636 VIG196636 VSC196636 WBY196636 WLU196636 WVQ196636 JE262172 TA262172 ACW262172 AMS262172 AWO262172 BGK262172 BQG262172 CAC262172 CJY262172 CTU262172 DDQ262172 DNM262172 DXI262172 EHE262172 ERA262172 FAW262172 FKS262172 FUO262172 GEK262172 GOG262172 GYC262172 HHY262172 HRU262172 IBQ262172 ILM262172 IVI262172 JFE262172 JPA262172 JYW262172 KIS262172 KSO262172 LCK262172 LMG262172 LWC262172 MFY262172 MPU262172 MZQ262172 NJM262172 NTI262172 ODE262172 ONA262172 OWW262172 PGS262172 PQO262172 QAK262172 QKG262172 QUC262172 RDY262172 RNU262172 RXQ262172 SHM262172 SRI262172 TBE262172 TLA262172 TUW262172 UES262172 UOO262172 UYK262172 VIG262172 VSC262172 WBY262172 WLU262172 WVQ262172 JE327708 TA327708 ACW327708 AMS327708 AWO327708 BGK327708 BQG327708 CAC327708 CJY327708 CTU327708 DDQ327708 DNM327708 DXI327708 EHE327708 ERA327708 FAW327708 FKS327708 FUO327708 GEK327708 GOG327708 GYC327708 HHY327708 HRU327708 IBQ327708 ILM327708 IVI327708 JFE327708 JPA327708 JYW327708 KIS327708 KSO327708 LCK327708 LMG327708 LWC327708 MFY327708 MPU327708 MZQ327708 NJM327708 NTI327708 ODE327708 ONA327708 OWW327708 PGS327708 PQO327708 QAK327708 QKG327708 QUC327708 RDY327708 RNU327708 RXQ327708 SHM327708 SRI327708 TBE327708 TLA327708 TUW327708 UES327708 UOO327708 UYK327708 VIG327708 VSC327708 WBY327708 WLU327708 WVQ327708 JE393244 TA393244 ACW393244 AMS393244 AWO393244 BGK393244 BQG393244 CAC393244 CJY393244 CTU393244 DDQ393244 DNM393244 DXI393244 EHE393244 ERA393244 FAW393244 FKS393244 FUO393244 GEK393244 GOG393244 GYC393244 HHY393244 HRU393244 IBQ393244 ILM393244 IVI393244 JFE393244 JPA393244 JYW393244 KIS393244 KSO393244 LCK393244 LMG393244 LWC393244 MFY393244 MPU393244 MZQ393244 NJM393244 NTI393244 ODE393244 ONA393244 OWW393244 PGS393244 PQO393244 QAK393244 QKG393244 QUC393244 RDY393244 RNU393244 RXQ393244 SHM393244 SRI393244 TBE393244 TLA393244 TUW393244 UES393244 UOO393244 UYK393244 VIG393244 VSC393244 WBY393244 WLU393244 WVQ393244 JE458780 TA458780 ACW458780 AMS458780 AWO458780 BGK458780 BQG458780 CAC458780 CJY458780 CTU458780 DDQ458780 DNM458780 DXI458780 EHE458780 ERA458780 FAW458780 FKS458780 FUO458780 GEK458780 GOG458780 GYC458780 HHY458780 HRU458780 IBQ458780 ILM458780 IVI458780 JFE458780 JPA458780 JYW458780 KIS458780 KSO458780 LCK458780 LMG458780 LWC458780 MFY458780 MPU458780 MZQ458780 NJM458780 NTI458780 ODE458780 ONA458780 OWW458780 PGS458780 PQO458780 QAK458780 QKG458780 QUC458780 RDY458780 RNU458780 RXQ458780 SHM458780 SRI458780 TBE458780 TLA458780 TUW458780 UES458780 UOO458780 UYK458780 VIG458780 VSC458780 WBY458780 WLU458780 WVQ458780 JE524316 TA524316 ACW524316 AMS524316 AWO524316 BGK524316 BQG524316 CAC524316 CJY524316 CTU524316 DDQ524316 DNM524316 DXI524316 EHE524316 ERA524316 FAW524316 FKS524316 FUO524316 GEK524316 GOG524316 GYC524316 HHY524316 HRU524316 IBQ524316 ILM524316 IVI524316 JFE524316 JPA524316 JYW524316 KIS524316 KSO524316 LCK524316 LMG524316 LWC524316 MFY524316 MPU524316 MZQ524316 NJM524316 NTI524316 ODE524316 ONA524316 OWW524316 PGS524316 PQO524316 QAK524316 QKG524316 QUC524316 RDY524316 RNU524316 RXQ524316 SHM524316 SRI524316 TBE524316 TLA524316 TUW524316 UES524316 UOO524316 UYK524316 VIG524316 VSC524316 WBY524316 WLU524316 WVQ524316 JE589852 TA589852 ACW589852 AMS589852 AWO589852 BGK589852 BQG589852 CAC589852 CJY589852 CTU589852 DDQ589852 DNM589852 DXI589852 EHE589852 ERA589852 FAW589852 FKS589852 FUO589852 GEK589852 GOG589852 GYC589852 HHY589852 HRU589852 IBQ589852 ILM589852 IVI589852 JFE589852 JPA589852 JYW589852 KIS589852 KSO589852 LCK589852 LMG589852 LWC589852 MFY589852 MPU589852 MZQ589852 NJM589852 NTI589852 ODE589852 ONA589852 OWW589852 PGS589852 PQO589852 QAK589852 QKG589852 QUC589852 RDY589852 RNU589852 RXQ589852 SHM589852 SRI589852 TBE589852 TLA589852 TUW589852 UES589852 UOO589852 UYK589852 VIG589852 VSC589852 WBY589852 WLU589852 WVQ589852 JE655388 TA655388 ACW655388 AMS655388 AWO655388 BGK655388 BQG655388 CAC655388 CJY655388 CTU655388 DDQ655388 DNM655388 DXI655388 EHE655388 ERA655388 FAW655388 FKS655388 FUO655388 GEK655388 GOG655388 GYC655388 HHY655388 HRU655388 IBQ655388 ILM655388 IVI655388 JFE655388 JPA655388 JYW655388 KIS655388 KSO655388 LCK655388 LMG655388 LWC655388 MFY655388 MPU655388 MZQ655388 NJM655388 NTI655388 ODE655388 ONA655388 OWW655388 PGS655388 PQO655388 QAK655388 QKG655388 QUC655388 RDY655388 RNU655388 RXQ655388 SHM655388 SRI655388 TBE655388 TLA655388 TUW655388 UES655388 UOO655388 UYK655388 VIG655388 VSC655388 WBY655388 WLU655388 WVQ655388 JE720924 TA720924 ACW720924 AMS720924 AWO720924 BGK720924 BQG720924 CAC720924 CJY720924 CTU720924 DDQ720924 DNM720924 DXI720924 EHE720924 ERA720924 FAW720924 FKS720924 FUO720924 GEK720924 GOG720924 GYC720924 HHY720924 HRU720924 IBQ720924 ILM720924 IVI720924 JFE720924 JPA720924 JYW720924 KIS720924 KSO720924 LCK720924 LMG720924 LWC720924 MFY720924 MPU720924 MZQ720924 NJM720924 NTI720924 ODE720924 ONA720924 OWW720924 PGS720924 PQO720924 QAK720924 QKG720924 QUC720924 RDY720924 RNU720924 RXQ720924 SHM720924 SRI720924 TBE720924 TLA720924 TUW720924 UES720924 UOO720924 UYK720924 VIG720924 VSC720924 WBY720924 WLU720924 WVQ720924 JE786460 TA786460 ACW786460 AMS786460 AWO786460 BGK786460 BQG786460 CAC786460 CJY786460 CTU786460 DDQ786460 DNM786460 DXI786460 EHE786460 ERA786460 FAW786460 FKS786460 FUO786460 GEK786460 GOG786460 GYC786460 HHY786460 HRU786460 IBQ786460 ILM786460 IVI786460 JFE786460 JPA786460 JYW786460 KIS786460 KSO786460 LCK786460 LMG786460 LWC786460 MFY786460 MPU786460 MZQ786460 NJM786460 NTI786460 ODE786460 ONA786460 OWW786460 PGS786460 PQO786460 QAK786460 QKG786460 QUC786460 RDY786460 RNU786460 RXQ786460 SHM786460 SRI786460 TBE786460 TLA786460 TUW786460 UES786460 UOO786460 UYK786460 VIG786460 VSC786460 WBY786460 WLU786460 WVQ786460 JE851996 TA851996 ACW851996 AMS851996 AWO851996 BGK851996 BQG851996 CAC851996 CJY851996 CTU851996 DDQ851996 DNM851996 DXI851996 EHE851996 ERA851996 FAW851996 FKS851996 FUO851996 GEK851996 GOG851996 GYC851996 HHY851996 HRU851996 IBQ851996 ILM851996 IVI851996 JFE851996 JPA851996 JYW851996 KIS851996 KSO851996 LCK851996 LMG851996 LWC851996 MFY851996 MPU851996 MZQ851996 NJM851996 NTI851996 ODE851996 ONA851996 OWW851996 PGS851996 PQO851996 QAK851996 QKG851996 QUC851996 RDY851996 RNU851996 RXQ851996 SHM851996 SRI851996 TBE851996 TLA851996 TUW851996 UES851996 UOO851996 UYK851996 VIG851996 VSC851996 WBY851996 WLU851996 WVQ851996 JE917532 TA917532 ACW917532 AMS917532 AWO917532 BGK917532 BQG917532 CAC917532 CJY917532 CTU917532 DDQ917532 DNM917532 DXI917532 EHE917532 ERA917532 FAW917532 FKS917532 FUO917532 GEK917532 GOG917532 GYC917532 HHY917532 HRU917532 IBQ917532 ILM917532 IVI917532 JFE917532 JPA917532 JYW917532 KIS917532 KSO917532 LCK917532 LMG917532 LWC917532 MFY917532 MPU917532 MZQ917532 NJM917532 NTI917532 ODE917532 ONA917532 OWW917532 PGS917532 PQO917532 QAK917532 QKG917532 QUC917532 RDY917532 RNU917532 RXQ917532 SHM917532 SRI917532 TBE917532 TLA917532 TUW917532 UES917532 UOO917532 UYK917532 VIG917532 VSC917532 WBY917532 WLU917532 WVQ917532 JE983068 TA983068 ACW983068 AMS983068 AWO983068 BGK983068 BQG983068 CAC983068 CJY983068 CTU983068 DDQ983068 DNM983068 DXI983068 EHE983068 ERA983068 FAW983068 FKS983068 FUO983068 GEK983068 GOG983068 GYC983068 HHY983068 HRU983068 IBQ983068 ILM983068 IVI983068 JFE983068 JPA983068 JYW983068 KIS983068 KSO983068 LCK983068 LMG983068 LWC983068 MFY983068 MPU983068 MZQ983068 NJM983068 NTI983068 ODE983068 ONA983068 OWW983068 PGS983068 PQO983068 QAK983068 QKG983068 QUC983068 RDY983068 RNU983068 RXQ983068 SHM983068 SRI983068 TBE983068 TLA983068 TUW983068 UES983068 UOO983068 UYK983068 VIG983068 VSC983068 WBY983068 WLU983068 WVQ983068 WVO31:WVO56 WLS31:WLS56 WBW31:WBW56 VSA31:VSA56 VIE31:VIE56 UYI31:UYI56 UOM31:UOM56 UEQ31:UEQ56 TUU31:TUU56 TKY31:TKY56 TBC31:TBC56 SRG31:SRG56 SHK31:SHK56 RXO31:RXO56 RNS31:RNS56 RDW31:RDW56 QUA31:QUA56 QKE31:QKE56 QAI31:QAI56 PQM31:PQM56 PGQ31:PGQ56 OWU31:OWU56 OMY31:OMY56 ODC31:ODC56 NTG31:NTG56 NJK31:NJK56 MZO31:MZO56 MPS31:MPS56 MFW31:MFW56 LWA31:LWA56 LME31:LME56 LCI31:LCI56 KSM31:KSM56 KIQ31:KIQ56 JYU31:JYU56 JOY31:JOY56 JFC31:JFC56 IVG31:IVG56 ILK31:ILK56 IBO31:IBO56 HRS31:HRS56 HHW31:HHW56 GYA31:GYA56 GOE31:GOE56 GEI31:GEI56 FUM31:FUM56 FKQ31:FKQ56 FAU31:FAU56 EQY31:EQY56 EHC31:EHC56 DXG31:DXG56 DNK31:DNK56 DDO31:DDO56 CTS31:CTS56 CJW31:CJW56 CAA31:CAA56 BQE31:BQE56 BGI31:BGI56 AWM31:AWM56 AMQ31:AMQ56 ACU31:ACU56 SY31:SY56 JC31:JC56">
      <formula1>JA31*0.25</formula1>
    </dataValidation>
    <dataValidation type="decimal" operator="lessThan" allowBlank="1" showInputMessage="1" showErrorMessage="1" promptTitle="Tähelepanu!" prompt="AMIF toetus on kuni 75% kogukuludest." sqref="JD65564 SZ65564 ACV65564 AMR65564 AWN65564 BGJ65564 BQF65564 CAB65564 CJX65564 CTT65564 DDP65564 DNL65564 DXH65564 EHD65564 EQZ65564 FAV65564 FKR65564 FUN65564 GEJ65564 GOF65564 GYB65564 HHX65564 HRT65564 IBP65564 ILL65564 IVH65564 JFD65564 JOZ65564 JYV65564 KIR65564 KSN65564 LCJ65564 LMF65564 LWB65564 MFX65564 MPT65564 MZP65564 NJL65564 NTH65564 ODD65564 OMZ65564 OWV65564 PGR65564 PQN65564 QAJ65564 QKF65564 QUB65564 RDX65564 RNT65564 RXP65564 SHL65564 SRH65564 TBD65564 TKZ65564 TUV65564 UER65564 UON65564 UYJ65564 VIF65564 VSB65564 WBX65564 WLT65564 WVP65564 JD131100 SZ131100 ACV131100 AMR131100 AWN131100 BGJ131100 BQF131100 CAB131100 CJX131100 CTT131100 DDP131100 DNL131100 DXH131100 EHD131100 EQZ131100 FAV131100 FKR131100 FUN131100 GEJ131100 GOF131100 GYB131100 HHX131100 HRT131100 IBP131100 ILL131100 IVH131100 JFD131100 JOZ131100 JYV131100 KIR131100 KSN131100 LCJ131100 LMF131100 LWB131100 MFX131100 MPT131100 MZP131100 NJL131100 NTH131100 ODD131100 OMZ131100 OWV131100 PGR131100 PQN131100 QAJ131100 QKF131100 QUB131100 RDX131100 RNT131100 RXP131100 SHL131100 SRH131100 TBD131100 TKZ131100 TUV131100 UER131100 UON131100 UYJ131100 VIF131100 VSB131100 WBX131100 WLT131100 WVP131100 JD196636 SZ196636 ACV196636 AMR196636 AWN196636 BGJ196636 BQF196636 CAB196636 CJX196636 CTT196636 DDP196636 DNL196636 DXH196636 EHD196636 EQZ196636 FAV196636 FKR196636 FUN196636 GEJ196636 GOF196636 GYB196636 HHX196636 HRT196636 IBP196636 ILL196636 IVH196636 JFD196636 JOZ196636 JYV196636 KIR196636 KSN196636 LCJ196636 LMF196636 LWB196636 MFX196636 MPT196636 MZP196636 NJL196636 NTH196636 ODD196636 OMZ196636 OWV196636 PGR196636 PQN196636 QAJ196636 QKF196636 QUB196636 RDX196636 RNT196636 RXP196636 SHL196636 SRH196636 TBD196636 TKZ196636 TUV196636 UER196636 UON196636 UYJ196636 VIF196636 VSB196636 WBX196636 WLT196636 WVP196636 JD262172 SZ262172 ACV262172 AMR262172 AWN262172 BGJ262172 BQF262172 CAB262172 CJX262172 CTT262172 DDP262172 DNL262172 DXH262172 EHD262172 EQZ262172 FAV262172 FKR262172 FUN262172 GEJ262172 GOF262172 GYB262172 HHX262172 HRT262172 IBP262172 ILL262172 IVH262172 JFD262172 JOZ262172 JYV262172 KIR262172 KSN262172 LCJ262172 LMF262172 LWB262172 MFX262172 MPT262172 MZP262172 NJL262172 NTH262172 ODD262172 OMZ262172 OWV262172 PGR262172 PQN262172 QAJ262172 QKF262172 QUB262172 RDX262172 RNT262172 RXP262172 SHL262172 SRH262172 TBD262172 TKZ262172 TUV262172 UER262172 UON262172 UYJ262172 VIF262172 VSB262172 WBX262172 WLT262172 WVP262172 JD327708 SZ327708 ACV327708 AMR327708 AWN327708 BGJ327708 BQF327708 CAB327708 CJX327708 CTT327708 DDP327708 DNL327708 DXH327708 EHD327708 EQZ327708 FAV327708 FKR327708 FUN327708 GEJ327708 GOF327708 GYB327708 HHX327708 HRT327708 IBP327708 ILL327708 IVH327708 JFD327708 JOZ327708 JYV327708 KIR327708 KSN327708 LCJ327708 LMF327708 LWB327708 MFX327708 MPT327708 MZP327708 NJL327708 NTH327708 ODD327708 OMZ327708 OWV327708 PGR327708 PQN327708 QAJ327708 QKF327708 QUB327708 RDX327708 RNT327708 RXP327708 SHL327708 SRH327708 TBD327708 TKZ327708 TUV327708 UER327708 UON327708 UYJ327708 VIF327708 VSB327708 WBX327708 WLT327708 WVP327708 JD393244 SZ393244 ACV393244 AMR393244 AWN393244 BGJ393244 BQF393244 CAB393244 CJX393244 CTT393244 DDP393244 DNL393244 DXH393244 EHD393244 EQZ393244 FAV393244 FKR393244 FUN393244 GEJ393244 GOF393244 GYB393244 HHX393244 HRT393244 IBP393244 ILL393244 IVH393244 JFD393244 JOZ393244 JYV393244 KIR393244 KSN393244 LCJ393244 LMF393244 LWB393244 MFX393244 MPT393244 MZP393244 NJL393244 NTH393244 ODD393244 OMZ393244 OWV393244 PGR393244 PQN393244 QAJ393244 QKF393244 QUB393244 RDX393244 RNT393244 RXP393244 SHL393244 SRH393244 TBD393244 TKZ393244 TUV393244 UER393244 UON393244 UYJ393244 VIF393244 VSB393244 WBX393244 WLT393244 WVP393244 JD458780 SZ458780 ACV458780 AMR458780 AWN458780 BGJ458780 BQF458780 CAB458780 CJX458780 CTT458780 DDP458780 DNL458780 DXH458780 EHD458780 EQZ458780 FAV458780 FKR458780 FUN458780 GEJ458780 GOF458780 GYB458780 HHX458780 HRT458780 IBP458780 ILL458780 IVH458780 JFD458780 JOZ458780 JYV458780 KIR458780 KSN458780 LCJ458780 LMF458780 LWB458780 MFX458780 MPT458780 MZP458780 NJL458780 NTH458780 ODD458780 OMZ458780 OWV458780 PGR458780 PQN458780 QAJ458780 QKF458780 QUB458780 RDX458780 RNT458780 RXP458780 SHL458780 SRH458780 TBD458780 TKZ458780 TUV458780 UER458780 UON458780 UYJ458780 VIF458780 VSB458780 WBX458780 WLT458780 WVP458780 JD524316 SZ524316 ACV524316 AMR524316 AWN524316 BGJ524316 BQF524316 CAB524316 CJX524316 CTT524316 DDP524316 DNL524316 DXH524316 EHD524316 EQZ524316 FAV524316 FKR524316 FUN524316 GEJ524316 GOF524316 GYB524316 HHX524316 HRT524316 IBP524316 ILL524316 IVH524316 JFD524316 JOZ524316 JYV524316 KIR524316 KSN524316 LCJ524316 LMF524316 LWB524316 MFX524316 MPT524316 MZP524316 NJL524316 NTH524316 ODD524316 OMZ524316 OWV524316 PGR524316 PQN524316 QAJ524316 QKF524316 QUB524316 RDX524316 RNT524316 RXP524316 SHL524316 SRH524316 TBD524316 TKZ524316 TUV524316 UER524316 UON524316 UYJ524316 VIF524316 VSB524316 WBX524316 WLT524316 WVP524316 JD589852 SZ589852 ACV589852 AMR589852 AWN589852 BGJ589852 BQF589852 CAB589852 CJX589852 CTT589852 DDP589852 DNL589852 DXH589852 EHD589852 EQZ589852 FAV589852 FKR589852 FUN589852 GEJ589852 GOF589852 GYB589852 HHX589852 HRT589852 IBP589852 ILL589852 IVH589852 JFD589852 JOZ589852 JYV589852 KIR589852 KSN589852 LCJ589852 LMF589852 LWB589852 MFX589852 MPT589852 MZP589852 NJL589852 NTH589852 ODD589852 OMZ589852 OWV589852 PGR589852 PQN589852 QAJ589852 QKF589852 QUB589852 RDX589852 RNT589852 RXP589852 SHL589852 SRH589852 TBD589852 TKZ589852 TUV589852 UER589852 UON589852 UYJ589852 VIF589852 VSB589852 WBX589852 WLT589852 WVP589852 JD655388 SZ655388 ACV655388 AMR655388 AWN655388 BGJ655388 BQF655388 CAB655388 CJX655388 CTT655388 DDP655388 DNL655388 DXH655388 EHD655388 EQZ655388 FAV655388 FKR655388 FUN655388 GEJ655388 GOF655388 GYB655388 HHX655388 HRT655388 IBP655388 ILL655388 IVH655388 JFD655388 JOZ655388 JYV655388 KIR655388 KSN655388 LCJ655388 LMF655388 LWB655388 MFX655388 MPT655388 MZP655388 NJL655388 NTH655388 ODD655388 OMZ655388 OWV655388 PGR655388 PQN655388 QAJ655388 QKF655388 QUB655388 RDX655388 RNT655388 RXP655388 SHL655388 SRH655388 TBD655388 TKZ655388 TUV655388 UER655388 UON655388 UYJ655388 VIF655388 VSB655388 WBX655388 WLT655388 WVP655388 JD720924 SZ720924 ACV720924 AMR720924 AWN720924 BGJ720924 BQF720924 CAB720924 CJX720924 CTT720924 DDP720924 DNL720924 DXH720924 EHD720924 EQZ720924 FAV720924 FKR720924 FUN720924 GEJ720924 GOF720924 GYB720924 HHX720924 HRT720924 IBP720924 ILL720924 IVH720924 JFD720924 JOZ720924 JYV720924 KIR720924 KSN720924 LCJ720924 LMF720924 LWB720924 MFX720924 MPT720924 MZP720924 NJL720924 NTH720924 ODD720924 OMZ720924 OWV720924 PGR720924 PQN720924 QAJ720924 QKF720924 QUB720924 RDX720924 RNT720924 RXP720924 SHL720924 SRH720924 TBD720924 TKZ720924 TUV720924 UER720924 UON720924 UYJ720924 VIF720924 VSB720924 WBX720924 WLT720924 WVP720924 JD786460 SZ786460 ACV786460 AMR786460 AWN786460 BGJ786460 BQF786460 CAB786460 CJX786460 CTT786460 DDP786460 DNL786460 DXH786460 EHD786460 EQZ786460 FAV786460 FKR786460 FUN786460 GEJ786460 GOF786460 GYB786460 HHX786460 HRT786460 IBP786460 ILL786460 IVH786460 JFD786460 JOZ786460 JYV786460 KIR786460 KSN786460 LCJ786460 LMF786460 LWB786460 MFX786460 MPT786460 MZP786460 NJL786460 NTH786460 ODD786460 OMZ786460 OWV786460 PGR786460 PQN786460 QAJ786460 QKF786460 QUB786460 RDX786460 RNT786460 RXP786460 SHL786460 SRH786460 TBD786460 TKZ786460 TUV786460 UER786460 UON786460 UYJ786460 VIF786460 VSB786460 WBX786460 WLT786460 WVP786460 JD851996 SZ851996 ACV851996 AMR851996 AWN851996 BGJ851996 BQF851996 CAB851996 CJX851996 CTT851996 DDP851996 DNL851996 DXH851996 EHD851996 EQZ851996 FAV851996 FKR851996 FUN851996 GEJ851996 GOF851996 GYB851996 HHX851996 HRT851996 IBP851996 ILL851996 IVH851996 JFD851996 JOZ851996 JYV851996 KIR851996 KSN851996 LCJ851996 LMF851996 LWB851996 MFX851996 MPT851996 MZP851996 NJL851996 NTH851996 ODD851996 OMZ851996 OWV851996 PGR851996 PQN851996 QAJ851996 QKF851996 QUB851996 RDX851996 RNT851996 RXP851996 SHL851996 SRH851996 TBD851996 TKZ851996 TUV851996 UER851996 UON851996 UYJ851996 VIF851996 VSB851996 WBX851996 WLT851996 WVP851996 JD917532 SZ917532 ACV917532 AMR917532 AWN917532 BGJ917532 BQF917532 CAB917532 CJX917532 CTT917532 DDP917532 DNL917532 DXH917532 EHD917532 EQZ917532 FAV917532 FKR917532 FUN917532 GEJ917532 GOF917532 GYB917532 HHX917532 HRT917532 IBP917532 ILL917532 IVH917532 JFD917532 JOZ917532 JYV917532 KIR917532 KSN917532 LCJ917532 LMF917532 LWB917532 MFX917532 MPT917532 MZP917532 NJL917532 NTH917532 ODD917532 OMZ917532 OWV917532 PGR917532 PQN917532 QAJ917532 QKF917532 QUB917532 RDX917532 RNT917532 RXP917532 SHL917532 SRH917532 TBD917532 TKZ917532 TUV917532 UER917532 UON917532 UYJ917532 VIF917532 VSB917532 WBX917532 WLT917532 WVP917532 JD983068 SZ983068 ACV983068 AMR983068 AWN983068 BGJ983068 BQF983068 CAB983068 CJX983068 CTT983068 DDP983068 DNL983068 DXH983068 EHD983068 EQZ983068 FAV983068 FKR983068 FUN983068 GEJ983068 GOF983068 GYB983068 HHX983068 HRT983068 IBP983068 ILL983068 IVH983068 JFD983068 JOZ983068 JYV983068 KIR983068 KSN983068 LCJ983068 LMF983068 LWB983068 MFX983068 MPT983068 MZP983068 NJL983068 NTH983068 ODD983068 OMZ983068 OWV983068 PGR983068 PQN983068 QAJ983068 QKF983068 QUB983068 RDX983068 RNT983068 RXP983068 SHL983068 SRH983068 TBD983068 TKZ983068 TUV983068 UER983068 UON983068 UYJ983068 VIF983068 VSB983068 WBX983068 WLT983068 WVP983068 WVN31:WVN56 WLR31:WLR56 WBV31:WBV56 VRZ31:VRZ56 VID31:VID56 UYH31:UYH56 UOL31:UOL56 UEP31:UEP56 TUT31:TUT56 TKX31:TKX56 TBB31:TBB56 SRF31:SRF56 SHJ31:SHJ56 RXN31:RXN56 RNR31:RNR56 RDV31:RDV56 QTZ31:QTZ56 QKD31:QKD56 QAH31:QAH56 PQL31:PQL56 PGP31:PGP56 OWT31:OWT56 OMX31:OMX56 ODB31:ODB56 NTF31:NTF56 NJJ31:NJJ56 MZN31:MZN56 MPR31:MPR56 MFV31:MFV56 LVZ31:LVZ56 LMD31:LMD56 LCH31:LCH56 KSL31:KSL56 KIP31:KIP56 JYT31:JYT56 JOX31:JOX56 JFB31:JFB56 IVF31:IVF56 ILJ31:ILJ56 IBN31:IBN56 HRR31:HRR56 HHV31:HHV56 GXZ31:GXZ56 GOD31:GOD56 GEH31:GEH56 FUL31:FUL56 FKP31:FKP56 FAT31:FAT56 EQX31:EQX56 EHB31:EHB56 DXF31:DXF56 DNJ31:DNJ56 DDN31:DDN56 CTR31:CTR56 CJV31:CJV56 BZZ31:BZZ56 BQD31:BQD56 BGH31:BGH56 AWL31:AWL56 AMP31:AMP56 ACT31:ACT56 SX31:SX56 JB31:JB56">
      <formula1>JA31*0.75</formula1>
    </dataValidation>
    <dataValidation type="decimal" operator="lessThan" allowBlank="1" showInputMessage="1" showErrorMessage="1" promptTitle="Tähelepanu!" prompt="Kaudsed kulud moodustavad otsestest kuludest kuni 7%." sqref="JC65563:JE65563 SY65563:TA65563 ACU65563:ACW65563 AMQ65563:AMS65563 AWM65563:AWO65563 BGI65563:BGK65563 BQE65563:BQG65563 CAA65563:CAC65563 CJW65563:CJY65563 CTS65563:CTU65563 DDO65563:DDQ65563 DNK65563:DNM65563 DXG65563:DXI65563 EHC65563:EHE65563 EQY65563:ERA65563 FAU65563:FAW65563 FKQ65563:FKS65563 FUM65563:FUO65563 GEI65563:GEK65563 GOE65563:GOG65563 GYA65563:GYC65563 HHW65563:HHY65563 HRS65563:HRU65563 IBO65563:IBQ65563 ILK65563:ILM65563 IVG65563:IVI65563 JFC65563:JFE65563 JOY65563:JPA65563 JYU65563:JYW65563 KIQ65563:KIS65563 KSM65563:KSO65563 LCI65563:LCK65563 LME65563:LMG65563 LWA65563:LWC65563 MFW65563:MFY65563 MPS65563:MPU65563 MZO65563:MZQ65563 NJK65563:NJM65563 NTG65563:NTI65563 ODC65563:ODE65563 OMY65563:ONA65563 OWU65563:OWW65563 PGQ65563:PGS65563 PQM65563:PQO65563 QAI65563:QAK65563 QKE65563:QKG65563 QUA65563:QUC65563 RDW65563:RDY65563 RNS65563:RNU65563 RXO65563:RXQ65563 SHK65563:SHM65563 SRG65563:SRI65563 TBC65563:TBE65563 TKY65563:TLA65563 TUU65563:TUW65563 UEQ65563:UES65563 UOM65563:UOO65563 UYI65563:UYK65563 VIE65563:VIG65563 VSA65563:VSC65563 WBW65563:WBY65563 WLS65563:WLU65563 WVO65563:WVQ65563 JC131099:JE131099 SY131099:TA131099 ACU131099:ACW131099 AMQ131099:AMS131099 AWM131099:AWO131099 BGI131099:BGK131099 BQE131099:BQG131099 CAA131099:CAC131099 CJW131099:CJY131099 CTS131099:CTU131099 DDO131099:DDQ131099 DNK131099:DNM131099 DXG131099:DXI131099 EHC131099:EHE131099 EQY131099:ERA131099 FAU131099:FAW131099 FKQ131099:FKS131099 FUM131099:FUO131099 GEI131099:GEK131099 GOE131099:GOG131099 GYA131099:GYC131099 HHW131099:HHY131099 HRS131099:HRU131099 IBO131099:IBQ131099 ILK131099:ILM131099 IVG131099:IVI131099 JFC131099:JFE131099 JOY131099:JPA131099 JYU131099:JYW131099 KIQ131099:KIS131099 KSM131099:KSO131099 LCI131099:LCK131099 LME131099:LMG131099 LWA131099:LWC131099 MFW131099:MFY131099 MPS131099:MPU131099 MZO131099:MZQ131099 NJK131099:NJM131099 NTG131099:NTI131099 ODC131099:ODE131099 OMY131099:ONA131099 OWU131099:OWW131099 PGQ131099:PGS131099 PQM131099:PQO131099 QAI131099:QAK131099 QKE131099:QKG131099 QUA131099:QUC131099 RDW131099:RDY131099 RNS131099:RNU131099 RXO131099:RXQ131099 SHK131099:SHM131099 SRG131099:SRI131099 TBC131099:TBE131099 TKY131099:TLA131099 TUU131099:TUW131099 UEQ131099:UES131099 UOM131099:UOO131099 UYI131099:UYK131099 VIE131099:VIG131099 VSA131099:VSC131099 WBW131099:WBY131099 WLS131099:WLU131099 WVO131099:WVQ131099 JC196635:JE196635 SY196635:TA196635 ACU196635:ACW196635 AMQ196635:AMS196635 AWM196635:AWO196635 BGI196635:BGK196635 BQE196635:BQG196635 CAA196635:CAC196635 CJW196635:CJY196635 CTS196635:CTU196635 DDO196635:DDQ196635 DNK196635:DNM196635 DXG196635:DXI196635 EHC196635:EHE196635 EQY196635:ERA196635 FAU196635:FAW196635 FKQ196635:FKS196635 FUM196635:FUO196635 GEI196635:GEK196635 GOE196635:GOG196635 GYA196635:GYC196635 HHW196635:HHY196635 HRS196635:HRU196635 IBO196635:IBQ196635 ILK196635:ILM196635 IVG196635:IVI196635 JFC196635:JFE196635 JOY196635:JPA196635 JYU196635:JYW196635 KIQ196635:KIS196635 KSM196635:KSO196635 LCI196635:LCK196635 LME196635:LMG196635 LWA196635:LWC196635 MFW196635:MFY196635 MPS196635:MPU196635 MZO196635:MZQ196635 NJK196635:NJM196635 NTG196635:NTI196635 ODC196635:ODE196635 OMY196635:ONA196635 OWU196635:OWW196635 PGQ196635:PGS196635 PQM196635:PQO196635 QAI196635:QAK196635 QKE196635:QKG196635 QUA196635:QUC196635 RDW196635:RDY196635 RNS196635:RNU196635 RXO196635:RXQ196635 SHK196635:SHM196635 SRG196635:SRI196635 TBC196635:TBE196635 TKY196635:TLA196635 TUU196635:TUW196635 UEQ196635:UES196635 UOM196635:UOO196635 UYI196635:UYK196635 VIE196635:VIG196635 VSA196635:VSC196635 WBW196635:WBY196635 WLS196635:WLU196635 WVO196635:WVQ196635 JC262171:JE262171 SY262171:TA262171 ACU262171:ACW262171 AMQ262171:AMS262171 AWM262171:AWO262171 BGI262171:BGK262171 BQE262171:BQG262171 CAA262171:CAC262171 CJW262171:CJY262171 CTS262171:CTU262171 DDO262171:DDQ262171 DNK262171:DNM262171 DXG262171:DXI262171 EHC262171:EHE262171 EQY262171:ERA262171 FAU262171:FAW262171 FKQ262171:FKS262171 FUM262171:FUO262171 GEI262171:GEK262171 GOE262171:GOG262171 GYA262171:GYC262171 HHW262171:HHY262171 HRS262171:HRU262171 IBO262171:IBQ262171 ILK262171:ILM262171 IVG262171:IVI262171 JFC262171:JFE262171 JOY262171:JPA262171 JYU262171:JYW262171 KIQ262171:KIS262171 KSM262171:KSO262171 LCI262171:LCK262171 LME262171:LMG262171 LWA262171:LWC262171 MFW262171:MFY262171 MPS262171:MPU262171 MZO262171:MZQ262171 NJK262171:NJM262171 NTG262171:NTI262171 ODC262171:ODE262171 OMY262171:ONA262171 OWU262171:OWW262171 PGQ262171:PGS262171 PQM262171:PQO262171 QAI262171:QAK262171 QKE262171:QKG262171 QUA262171:QUC262171 RDW262171:RDY262171 RNS262171:RNU262171 RXO262171:RXQ262171 SHK262171:SHM262171 SRG262171:SRI262171 TBC262171:TBE262171 TKY262171:TLA262171 TUU262171:TUW262171 UEQ262171:UES262171 UOM262171:UOO262171 UYI262171:UYK262171 VIE262171:VIG262171 VSA262171:VSC262171 WBW262171:WBY262171 WLS262171:WLU262171 WVO262171:WVQ262171 JC327707:JE327707 SY327707:TA327707 ACU327707:ACW327707 AMQ327707:AMS327707 AWM327707:AWO327707 BGI327707:BGK327707 BQE327707:BQG327707 CAA327707:CAC327707 CJW327707:CJY327707 CTS327707:CTU327707 DDO327707:DDQ327707 DNK327707:DNM327707 DXG327707:DXI327707 EHC327707:EHE327707 EQY327707:ERA327707 FAU327707:FAW327707 FKQ327707:FKS327707 FUM327707:FUO327707 GEI327707:GEK327707 GOE327707:GOG327707 GYA327707:GYC327707 HHW327707:HHY327707 HRS327707:HRU327707 IBO327707:IBQ327707 ILK327707:ILM327707 IVG327707:IVI327707 JFC327707:JFE327707 JOY327707:JPA327707 JYU327707:JYW327707 KIQ327707:KIS327707 KSM327707:KSO327707 LCI327707:LCK327707 LME327707:LMG327707 LWA327707:LWC327707 MFW327707:MFY327707 MPS327707:MPU327707 MZO327707:MZQ327707 NJK327707:NJM327707 NTG327707:NTI327707 ODC327707:ODE327707 OMY327707:ONA327707 OWU327707:OWW327707 PGQ327707:PGS327707 PQM327707:PQO327707 QAI327707:QAK327707 QKE327707:QKG327707 QUA327707:QUC327707 RDW327707:RDY327707 RNS327707:RNU327707 RXO327707:RXQ327707 SHK327707:SHM327707 SRG327707:SRI327707 TBC327707:TBE327707 TKY327707:TLA327707 TUU327707:TUW327707 UEQ327707:UES327707 UOM327707:UOO327707 UYI327707:UYK327707 VIE327707:VIG327707 VSA327707:VSC327707 WBW327707:WBY327707 WLS327707:WLU327707 WVO327707:WVQ327707 JC393243:JE393243 SY393243:TA393243 ACU393243:ACW393243 AMQ393243:AMS393243 AWM393243:AWO393243 BGI393243:BGK393243 BQE393243:BQG393243 CAA393243:CAC393243 CJW393243:CJY393243 CTS393243:CTU393243 DDO393243:DDQ393243 DNK393243:DNM393243 DXG393243:DXI393243 EHC393243:EHE393243 EQY393243:ERA393243 FAU393243:FAW393243 FKQ393243:FKS393243 FUM393243:FUO393243 GEI393243:GEK393243 GOE393243:GOG393243 GYA393243:GYC393243 HHW393243:HHY393243 HRS393243:HRU393243 IBO393243:IBQ393243 ILK393243:ILM393243 IVG393243:IVI393243 JFC393243:JFE393243 JOY393243:JPA393243 JYU393243:JYW393243 KIQ393243:KIS393243 KSM393243:KSO393243 LCI393243:LCK393243 LME393243:LMG393243 LWA393243:LWC393243 MFW393243:MFY393243 MPS393243:MPU393243 MZO393243:MZQ393243 NJK393243:NJM393243 NTG393243:NTI393243 ODC393243:ODE393243 OMY393243:ONA393243 OWU393243:OWW393243 PGQ393243:PGS393243 PQM393243:PQO393243 QAI393243:QAK393243 QKE393243:QKG393243 QUA393243:QUC393243 RDW393243:RDY393243 RNS393243:RNU393243 RXO393243:RXQ393243 SHK393243:SHM393243 SRG393243:SRI393243 TBC393243:TBE393243 TKY393243:TLA393243 TUU393243:TUW393243 UEQ393243:UES393243 UOM393243:UOO393243 UYI393243:UYK393243 VIE393243:VIG393243 VSA393243:VSC393243 WBW393243:WBY393243 WLS393243:WLU393243 WVO393243:WVQ393243 JC458779:JE458779 SY458779:TA458779 ACU458779:ACW458779 AMQ458779:AMS458779 AWM458779:AWO458779 BGI458779:BGK458779 BQE458779:BQG458779 CAA458779:CAC458779 CJW458779:CJY458779 CTS458779:CTU458779 DDO458779:DDQ458779 DNK458779:DNM458779 DXG458779:DXI458779 EHC458779:EHE458779 EQY458779:ERA458779 FAU458779:FAW458779 FKQ458779:FKS458779 FUM458779:FUO458779 GEI458779:GEK458779 GOE458779:GOG458779 GYA458779:GYC458779 HHW458779:HHY458779 HRS458779:HRU458779 IBO458779:IBQ458779 ILK458779:ILM458779 IVG458779:IVI458779 JFC458779:JFE458779 JOY458779:JPA458779 JYU458779:JYW458779 KIQ458779:KIS458779 KSM458779:KSO458779 LCI458779:LCK458779 LME458779:LMG458779 LWA458779:LWC458779 MFW458779:MFY458779 MPS458779:MPU458779 MZO458779:MZQ458779 NJK458779:NJM458779 NTG458779:NTI458779 ODC458779:ODE458779 OMY458779:ONA458779 OWU458779:OWW458779 PGQ458779:PGS458779 PQM458779:PQO458779 QAI458779:QAK458779 QKE458779:QKG458779 QUA458779:QUC458779 RDW458779:RDY458779 RNS458779:RNU458779 RXO458779:RXQ458779 SHK458779:SHM458779 SRG458779:SRI458779 TBC458779:TBE458779 TKY458779:TLA458779 TUU458779:TUW458779 UEQ458779:UES458779 UOM458779:UOO458779 UYI458779:UYK458779 VIE458779:VIG458779 VSA458779:VSC458779 WBW458779:WBY458779 WLS458779:WLU458779 WVO458779:WVQ458779 JC524315:JE524315 SY524315:TA524315 ACU524315:ACW524315 AMQ524315:AMS524315 AWM524315:AWO524315 BGI524315:BGK524315 BQE524315:BQG524315 CAA524315:CAC524315 CJW524315:CJY524315 CTS524315:CTU524315 DDO524315:DDQ524315 DNK524315:DNM524315 DXG524315:DXI524315 EHC524315:EHE524315 EQY524315:ERA524315 FAU524315:FAW524315 FKQ524315:FKS524315 FUM524315:FUO524315 GEI524315:GEK524315 GOE524315:GOG524315 GYA524315:GYC524315 HHW524315:HHY524315 HRS524315:HRU524315 IBO524315:IBQ524315 ILK524315:ILM524315 IVG524315:IVI524315 JFC524315:JFE524315 JOY524315:JPA524315 JYU524315:JYW524315 KIQ524315:KIS524315 KSM524315:KSO524315 LCI524315:LCK524315 LME524315:LMG524315 LWA524315:LWC524315 MFW524315:MFY524315 MPS524315:MPU524315 MZO524315:MZQ524315 NJK524315:NJM524315 NTG524315:NTI524315 ODC524315:ODE524315 OMY524315:ONA524315 OWU524315:OWW524315 PGQ524315:PGS524315 PQM524315:PQO524315 QAI524315:QAK524315 QKE524315:QKG524315 QUA524315:QUC524315 RDW524315:RDY524315 RNS524315:RNU524315 RXO524315:RXQ524315 SHK524315:SHM524315 SRG524315:SRI524315 TBC524315:TBE524315 TKY524315:TLA524315 TUU524315:TUW524315 UEQ524315:UES524315 UOM524315:UOO524315 UYI524315:UYK524315 VIE524315:VIG524315 VSA524315:VSC524315 WBW524315:WBY524315 WLS524315:WLU524315 WVO524315:WVQ524315 JC589851:JE589851 SY589851:TA589851 ACU589851:ACW589851 AMQ589851:AMS589851 AWM589851:AWO589851 BGI589851:BGK589851 BQE589851:BQG589851 CAA589851:CAC589851 CJW589851:CJY589851 CTS589851:CTU589851 DDO589851:DDQ589851 DNK589851:DNM589851 DXG589851:DXI589851 EHC589851:EHE589851 EQY589851:ERA589851 FAU589851:FAW589851 FKQ589851:FKS589851 FUM589851:FUO589851 GEI589851:GEK589851 GOE589851:GOG589851 GYA589851:GYC589851 HHW589851:HHY589851 HRS589851:HRU589851 IBO589851:IBQ589851 ILK589851:ILM589851 IVG589851:IVI589851 JFC589851:JFE589851 JOY589851:JPA589851 JYU589851:JYW589851 KIQ589851:KIS589851 KSM589851:KSO589851 LCI589851:LCK589851 LME589851:LMG589851 LWA589851:LWC589851 MFW589851:MFY589851 MPS589851:MPU589851 MZO589851:MZQ589851 NJK589851:NJM589851 NTG589851:NTI589851 ODC589851:ODE589851 OMY589851:ONA589851 OWU589851:OWW589851 PGQ589851:PGS589851 PQM589851:PQO589851 QAI589851:QAK589851 QKE589851:QKG589851 QUA589851:QUC589851 RDW589851:RDY589851 RNS589851:RNU589851 RXO589851:RXQ589851 SHK589851:SHM589851 SRG589851:SRI589851 TBC589851:TBE589851 TKY589851:TLA589851 TUU589851:TUW589851 UEQ589851:UES589851 UOM589851:UOO589851 UYI589851:UYK589851 VIE589851:VIG589851 VSA589851:VSC589851 WBW589851:WBY589851 WLS589851:WLU589851 WVO589851:WVQ589851 JC655387:JE655387 SY655387:TA655387 ACU655387:ACW655387 AMQ655387:AMS655387 AWM655387:AWO655387 BGI655387:BGK655387 BQE655387:BQG655387 CAA655387:CAC655387 CJW655387:CJY655387 CTS655387:CTU655387 DDO655387:DDQ655387 DNK655387:DNM655387 DXG655387:DXI655387 EHC655387:EHE655387 EQY655387:ERA655387 FAU655387:FAW655387 FKQ655387:FKS655387 FUM655387:FUO655387 GEI655387:GEK655387 GOE655387:GOG655387 GYA655387:GYC655387 HHW655387:HHY655387 HRS655387:HRU655387 IBO655387:IBQ655387 ILK655387:ILM655387 IVG655387:IVI655387 JFC655387:JFE655387 JOY655387:JPA655387 JYU655387:JYW655387 KIQ655387:KIS655387 KSM655387:KSO655387 LCI655387:LCK655387 LME655387:LMG655387 LWA655387:LWC655387 MFW655387:MFY655387 MPS655387:MPU655387 MZO655387:MZQ655387 NJK655387:NJM655387 NTG655387:NTI655387 ODC655387:ODE655387 OMY655387:ONA655387 OWU655387:OWW655387 PGQ655387:PGS655387 PQM655387:PQO655387 QAI655387:QAK655387 QKE655387:QKG655387 QUA655387:QUC655387 RDW655387:RDY655387 RNS655387:RNU655387 RXO655387:RXQ655387 SHK655387:SHM655387 SRG655387:SRI655387 TBC655387:TBE655387 TKY655387:TLA655387 TUU655387:TUW655387 UEQ655387:UES655387 UOM655387:UOO655387 UYI655387:UYK655387 VIE655387:VIG655387 VSA655387:VSC655387 WBW655387:WBY655387 WLS655387:WLU655387 WVO655387:WVQ655387 JC720923:JE720923 SY720923:TA720923 ACU720923:ACW720923 AMQ720923:AMS720923 AWM720923:AWO720923 BGI720923:BGK720923 BQE720923:BQG720923 CAA720923:CAC720923 CJW720923:CJY720923 CTS720923:CTU720923 DDO720923:DDQ720923 DNK720923:DNM720923 DXG720923:DXI720923 EHC720923:EHE720923 EQY720923:ERA720923 FAU720923:FAW720923 FKQ720923:FKS720923 FUM720923:FUO720923 GEI720923:GEK720923 GOE720923:GOG720923 GYA720923:GYC720923 HHW720923:HHY720923 HRS720923:HRU720923 IBO720923:IBQ720923 ILK720923:ILM720923 IVG720923:IVI720923 JFC720923:JFE720923 JOY720923:JPA720923 JYU720923:JYW720923 KIQ720923:KIS720923 KSM720923:KSO720923 LCI720923:LCK720923 LME720923:LMG720923 LWA720923:LWC720923 MFW720923:MFY720923 MPS720923:MPU720923 MZO720923:MZQ720923 NJK720923:NJM720923 NTG720923:NTI720923 ODC720923:ODE720923 OMY720923:ONA720923 OWU720923:OWW720923 PGQ720923:PGS720923 PQM720923:PQO720923 QAI720923:QAK720923 QKE720923:QKG720923 QUA720923:QUC720923 RDW720923:RDY720923 RNS720923:RNU720923 RXO720923:RXQ720923 SHK720923:SHM720923 SRG720923:SRI720923 TBC720923:TBE720923 TKY720923:TLA720923 TUU720923:TUW720923 UEQ720923:UES720923 UOM720923:UOO720923 UYI720923:UYK720923 VIE720923:VIG720923 VSA720923:VSC720923 WBW720923:WBY720923 WLS720923:WLU720923 WVO720923:WVQ720923 JC786459:JE786459 SY786459:TA786459 ACU786459:ACW786459 AMQ786459:AMS786459 AWM786459:AWO786459 BGI786459:BGK786459 BQE786459:BQG786459 CAA786459:CAC786459 CJW786459:CJY786459 CTS786459:CTU786459 DDO786459:DDQ786459 DNK786459:DNM786459 DXG786459:DXI786459 EHC786459:EHE786459 EQY786459:ERA786459 FAU786459:FAW786459 FKQ786459:FKS786459 FUM786459:FUO786459 GEI786459:GEK786459 GOE786459:GOG786459 GYA786459:GYC786459 HHW786459:HHY786459 HRS786459:HRU786459 IBO786459:IBQ786459 ILK786459:ILM786459 IVG786459:IVI786459 JFC786459:JFE786459 JOY786459:JPA786459 JYU786459:JYW786459 KIQ786459:KIS786459 KSM786459:KSO786459 LCI786459:LCK786459 LME786459:LMG786459 LWA786459:LWC786459 MFW786459:MFY786459 MPS786459:MPU786459 MZO786459:MZQ786459 NJK786459:NJM786459 NTG786459:NTI786459 ODC786459:ODE786459 OMY786459:ONA786459 OWU786459:OWW786459 PGQ786459:PGS786459 PQM786459:PQO786459 QAI786459:QAK786459 QKE786459:QKG786459 QUA786459:QUC786459 RDW786459:RDY786459 RNS786459:RNU786459 RXO786459:RXQ786459 SHK786459:SHM786459 SRG786459:SRI786459 TBC786459:TBE786459 TKY786459:TLA786459 TUU786459:TUW786459 UEQ786459:UES786459 UOM786459:UOO786459 UYI786459:UYK786459 VIE786459:VIG786459 VSA786459:VSC786459 WBW786459:WBY786459 WLS786459:WLU786459 WVO786459:WVQ786459 JC851995:JE851995 SY851995:TA851995 ACU851995:ACW851995 AMQ851995:AMS851995 AWM851995:AWO851995 BGI851995:BGK851995 BQE851995:BQG851995 CAA851995:CAC851995 CJW851995:CJY851995 CTS851995:CTU851995 DDO851995:DDQ851995 DNK851995:DNM851995 DXG851995:DXI851995 EHC851995:EHE851995 EQY851995:ERA851995 FAU851995:FAW851995 FKQ851995:FKS851995 FUM851995:FUO851995 GEI851995:GEK851995 GOE851995:GOG851995 GYA851995:GYC851995 HHW851995:HHY851995 HRS851995:HRU851995 IBO851995:IBQ851995 ILK851995:ILM851995 IVG851995:IVI851995 JFC851995:JFE851995 JOY851995:JPA851995 JYU851995:JYW851995 KIQ851995:KIS851995 KSM851995:KSO851995 LCI851995:LCK851995 LME851995:LMG851995 LWA851995:LWC851995 MFW851995:MFY851995 MPS851995:MPU851995 MZO851995:MZQ851995 NJK851995:NJM851995 NTG851995:NTI851995 ODC851995:ODE851995 OMY851995:ONA851995 OWU851995:OWW851995 PGQ851995:PGS851995 PQM851995:PQO851995 QAI851995:QAK851995 QKE851995:QKG851995 QUA851995:QUC851995 RDW851995:RDY851995 RNS851995:RNU851995 RXO851995:RXQ851995 SHK851995:SHM851995 SRG851995:SRI851995 TBC851995:TBE851995 TKY851995:TLA851995 TUU851995:TUW851995 UEQ851995:UES851995 UOM851995:UOO851995 UYI851995:UYK851995 VIE851995:VIG851995 VSA851995:VSC851995 WBW851995:WBY851995 WLS851995:WLU851995 WVO851995:WVQ851995 JC917531:JE917531 SY917531:TA917531 ACU917531:ACW917531 AMQ917531:AMS917531 AWM917531:AWO917531 BGI917531:BGK917531 BQE917531:BQG917531 CAA917531:CAC917531 CJW917531:CJY917531 CTS917531:CTU917531 DDO917531:DDQ917531 DNK917531:DNM917531 DXG917531:DXI917531 EHC917531:EHE917531 EQY917531:ERA917531 FAU917531:FAW917531 FKQ917531:FKS917531 FUM917531:FUO917531 GEI917531:GEK917531 GOE917531:GOG917531 GYA917531:GYC917531 HHW917531:HHY917531 HRS917531:HRU917531 IBO917531:IBQ917531 ILK917531:ILM917531 IVG917531:IVI917531 JFC917531:JFE917531 JOY917531:JPA917531 JYU917531:JYW917531 KIQ917531:KIS917531 KSM917531:KSO917531 LCI917531:LCK917531 LME917531:LMG917531 LWA917531:LWC917531 MFW917531:MFY917531 MPS917531:MPU917531 MZO917531:MZQ917531 NJK917531:NJM917531 NTG917531:NTI917531 ODC917531:ODE917531 OMY917531:ONA917531 OWU917531:OWW917531 PGQ917531:PGS917531 PQM917531:PQO917531 QAI917531:QAK917531 QKE917531:QKG917531 QUA917531:QUC917531 RDW917531:RDY917531 RNS917531:RNU917531 RXO917531:RXQ917531 SHK917531:SHM917531 SRG917531:SRI917531 TBC917531:TBE917531 TKY917531:TLA917531 TUU917531:TUW917531 UEQ917531:UES917531 UOM917531:UOO917531 UYI917531:UYK917531 VIE917531:VIG917531 VSA917531:VSC917531 WBW917531:WBY917531 WLS917531:WLU917531 WVO917531:WVQ917531 JC983067:JE983067 SY983067:TA983067 ACU983067:ACW983067 AMQ983067:AMS983067 AWM983067:AWO983067 BGI983067:BGK983067 BQE983067:BQG983067 CAA983067:CAC983067 CJW983067:CJY983067 CTS983067:CTU983067 DDO983067:DDQ983067 DNK983067:DNM983067 DXG983067:DXI983067 EHC983067:EHE983067 EQY983067:ERA983067 FAU983067:FAW983067 FKQ983067:FKS983067 FUM983067:FUO983067 GEI983067:GEK983067 GOE983067:GOG983067 GYA983067:GYC983067 HHW983067:HHY983067 HRS983067:HRU983067 IBO983067:IBQ983067 ILK983067:ILM983067 IVG983067:IVI983067 JFC983067:JFE983067 JOY983067:JPA983067 JYU983067:JYW983067 KIQ983067:KIS983067 KSM983067:KSO983067 LCI983067:LCK983067 LME983067:LMG983067 LWA983067:LWC983067 MFW983067:MFY983067 MPS983067:MPU983067 MZO983067:MZQ983067 NJK983067:NJM983067 NTG983067:NTI983067 ODC983067:ODE983067 OMY983067:ONA983067 OWU983067:OWW983067 PGQ983067:PGS983067 PQM983067:PQO983067 QAI983067:QAK983067 QKE983067:QKG983067 QUA983067:QUC983067 RDW983067:RDY983067 RNS983067:RNU983067 RXO983067:RXQ983067 SHK983067:SHM983067 SRG983067:SRI983067 TBC983067:TBE983067 TKY983067:TLA983067 TUU983067:TUW983067 UEQ983067:UES983067 UOM983067:UOO983067 UYI983067:UYK983067 VIE983067:VIG983067 VSA983067:VSC983067 WBW983067:WBY983067 WLS983067:WLU983067 WVO983067:WVQ983067 H65563:I65563 H983067:I983067 H917531:I917531 H851995:I851995 H786459:I786459 H720923:I720923 H655387:I655387 H589851:I589851 H524315:I524315 H458779:I458779 H393243:I393243 H327707:I327707 H262171:I262171 H196635:I196635 H131099:I131099">
      <formula1>(0.07*H65561)/1</formula1>
    </dataValidation>
    <dataValidation type="decimal" operator="lessThan" allowBlank="1" showInputMessage="1" showErrorMessage="1" promptTitle="Tähelepanu!" prompt="SiM toetus on kuni 25% projekti kogukuludest." sqref="I131100 I65564 I983068 I917532 I851996 I786460 I720924 I655388 I589852 I524316 I458780 I393244 I327708 I262172 I196636">
      <formula1>H65564*0.25</formula1>
    </dataValidation>
    <dataValidation type="decimal" operator="equal" allowBlank="1" showInputMessage="1" showErrorMessage="1" promptTitle="Tähelepanu!" prompt="Kogusumma peab olema võrdne projekti kogukuludega." sqref="C55:C56">
      <formula1>H81</formula1>
    </dataValidation>
    <dataValidation operator="equal" allowBlank="1" showErrorMessage="1" promptTitle="Tähelepanu!" prompt="AMIF tulu peab võrduma AMIF kuluga." sqref="B12"/>
    <dataValidation type="decimal" operator="lessThanOrEqual" allowBlank="1" showInputMessage="1" showErrorMessage="1" errorTitle="Tähelepanu!" error="Sisestatud summa ületab 7% otsestest kuludest." promptTitle="Tähelepanu!" prompt="Kaudsed kulud moodustavad otsestest kuludest kuni 2,5%." sqref="G73">
      <formula1>ROUND(G72*7%,2)</formula1>
    </dataValidation>
    <dataValidation type="decimal" allowBlank="1" showInputMessage="1" showErrorMessage="1" errorTitle="Tähelepanu!" error="AMIF toetuse osakaal ei saa olla suurem kui 75%" promptTitle="Tähelepanu!" prompt="ISF toetuse osakaal ei saa olla suurem kui 75%" sqref="D13">
      <formula1>0</formula1>
      <formula2>75</formula2>
    </dataValidation>
    <dataValidation type="decimal" operator="equal" allowBlank="1" showInputMessage="1" showErrorMessage="1" errorTitle="Tähelepanu!" error="Tervik peab olema 100%" promptTitle="Tähelepanu!" prompt="Osakaalude summa peab olema 100%" sqref="D18">
      <formula1>100</formula1>
    </dataValidation>
    <dataValidation type="decimal" operator="equal" allowBlank="1" showInputMessage="1" showErrorMessage="1" sqref="C18">
      <formula1>D30</formula1>
    </dataValidation>
    <dataValidation type="custom" allowBlank="1" showInputMessage="1" showErrorMessage="1" sqref="D14">
      <formula1>IF(SUM(D13:D17)&gt;100," ",100-(D13+D15+D16+D17))</formula1>
    </dataValidation>
  </dataValidations>
  <pageMargins left="0.7" right="0.7" top="0.75" bottom="0.75" header="0.3" footer="0.3"/>
  <pageSetup paperSize="9" scale="80" fitToHeight="0"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pageSetUpPr fitToPage="1"/>
  </sheetPr>
  <dimension ref="A1:J45"/>
  <sheetViews>
    <sheetView topLeftCell="C1" workbookViewId="0">
      <selection activeCell="E9" sqref="E9"/>
    </sheetView>
  </sheetViews>
  <sheetFormatPr defaultRowHeight="15" x14ac:dyDescent="0.25"/>
  <cols>
    <col min="1" max="1" width="4.28515625" style="13" customWidth="1"/>
    <col min="2" max="2" width="7" customWidth="1"/>
    <col min="3" max="3" width="36.28515625" customWidth="1"/>
    <col min="4" max="4" width="15.140625" customWidth="1"/>
    <col min="5" max="5" width="20.28515625" customWidth="1"/>
    <col min="6" max="6" width="17.42578125" customWidth="1"/>
    <col min="7" max="7" width="20" customWidth="1"/>
    <col min="8" max="8" width="15.140625" customWidth="1"/>
    <col min="9" max="9" width="17" customWidth="1"/>
    <col min="10" max="10" width="27" customWidth="1"/>
    <col min="11" max="11" width="11.85546875" customWidth="1"/>
  </cols>
  <sheetData>
    <row r="1" spans="2:9" s="13" customFormat="1" ht="15.75" x14ac:dyDescent="0.25">
      <c r="B1" s="27" t="str">
        <f>IF(H22=0,"",IF(H22=100,"","Tähelepanu! Tabel 1. Projekti maksumus ja tulud allikate lõikes (EUR), osakaalude summa ei moodusta 100%"))</f>
        <v/>
      </c>
      <c r="C1" s="17"/>
      <c r="D1" s="17"/>
      <c r="E1" s="17"/>
      <c r="F1" s="17"/>
      <c r="G1" s="17"/>
    </row>
    <row r="2" spans="2:9" s="13" customFormat="1" ht="15.75" x14ac:dyDescent="0.25">
      <c r="B2" s="27" t="str">
        <f>IF(E22=E37,"","Tähelepanu! Tabel 1. Projekti maksumus ja tulud allikate lõikes (EUR). Projekti tegelikud tulud kokku ei ole võrdne projekti tegelike kuludega.")</f>
        <v/>
      </c>
      <c r="C2" s="17"/>
      <c r="D2" s="17"/>
      <c r="E2" s="17"/>
      <c r="F2" s="17"/>
      <c r="G2" s="17"/>
    </row>
    <row r="3" spans="2:9" s="13" customFormat="1" ht="22.5" customHeight="1" x14ac:dyDescent="0.25">
      <c r="B3" s="27" t="str">
        <f>IF(D45=E37,"","Tähelepanu! Tabel 3. Projekti kulud meetmete lõikes (EUR) kokku ei ole võrdne Tabel 2. Kuluaruande koond tegelikud kulud kokku")</f>
        <v/>
      </c>
      <c r="C3" s="17"/>
      <c r="D3" s="17"/>
      <c r="E3" s="30"/>
      <c r="F3" s="17"/>
      <c r="G3" s="17"/>
    </row>
    <row r="4" spans="2:9" s="13" customFormat="1" ht="15.75" x14ac:dyDescent="0.25">
      <c r="B4" s="3" t="s">
        <v>56</v>
      </c>
      <c r="C4" s="17"/>
      <c r="D4" s="17"/>
      <c r="E4" s="17"/>
      <c r="F4" s="17"/>
      <c r="G4" s="17"/>
    </row>
    <row r="5" spans="2:9" s="13" customFormat="1" ht="15.75" x14ac:dyDescent="0.25">
      <c r="B5" s="30" t="s">
        <v>146</v>
      </c>
      <c r="C5" s="25"/>
      <c r="D5" s="25"/>
      <c r="E5" s="25"/>
      <c r="F5" s="25"/>
      <c r="G5" s="25"/>
    </row>
    <row r="6" spans="2:9" s="13" customFormat="1" ht="15.75" x14ac:dyDescent="0.25">
      <c r="B6" s="30" t="s">
        <v>338</v>
      </c>
      <c r="C6" s="25"/>
      <c r="D6" s="25"/>
      <c r="E6" s="25"/>
      <c r="F6" s="25"/>
      <c r="G6" s="25"/>
    </row>
    <row r="7" spans="2:9" s="13" customFormat="1" ht="15.75" x14ac:dyDescent="0.25">
      <c r="B7" s="30" t="s">
        <v>142</v>
      </c>
      <c r="C7" s="25"/>
      <c r="D7" s="25"/>
      <c r="E7" s="25"/>
      <c r="F7" s="25"/>
      <c r="G7" s="25"/>
    </row>
    <row r="8" spans="2:9" ht="15.75" x14ac:dyDescent="0.25">
      <c r="B8" s="30" t="s">
        <v>147</v>
      </c>
      <c r="C8" s="25"/>
      <c r="D8" s="25"/>
      <c r="E8" s="25"/>
      <c r="F8" s="25"/>
      <c r="G8" s="25"/>
    </row>
    <row r="9" spans="2:9" s="13" customFormat="1" ht="15.75" x14ac:dyDescent="0.25">
      <c r="B9" s="30" t="s">
        <v>150</v>
      </c>
      <c r="C9" s="25"/>
      <c r="D9" s="29"/>
      <c r="E9" s="29"/>
      <c r="F9" s="29"/>
      <c r="G9" s="29"/>
      <c r="H9" s="49"/>
    </row>
    <row r="10" spans="2:9" s="13" customFormat="1" ht="15.75" x14ac:dyDescent="0.25">
      <c r="B10" s="30"/>
      <c r="C10" s="25"/>
      <c r="D10" s="29"/>
      <c r="E10" s="29"/>
      <c r="F10" s="29"/>
      <c r="G10" s="29"/>
      <c r="H10" s="49"/>
    </row>
    <row r="11" spans="2:9" s="13" customFormat="1" ht="15.75" x14ac:dyDescent="0.25">
      <c r="B11" s="49"/>
      <c r="C11"/>
      <c r="D11" s="29"/>
      <c r="E11" s="29"/>
      <c r="F11" s="29"/>
      <c r="G11" s="29"/>
      <c r="H11" s="49"/>
    </row>
    <row r="12" spans="2:9" x14ac:dyDescent="0.25">
      <c r="B12" s="49" t="s">
        <v>60</v>
      </c>
    </row>
    <row r="13" spans="2:9" ht="15.75" x14ac:dyDescent="0.25">
      <c r="B13" s="31"/>
      <c r="C13" s="32"/>
      <c r="D13" s="32"/>
      <c r="E13" s="141" t="s">
        <v>107</v>
      </c>
      <c r="F13" s="142"/>
      <c r="G13" s="142"/>
      <c r="H13" s="142"/>
      <c r="I13" s="120" t="s">
        <v>46</v>
      </c>
    </row>
    <row r="14" spans="2:9" ht="15.75" customHeight="1" x14ac:dyDescent="0.25">
      <c r="B14" s="31"/>
      <c r="C14" s="32"/>
      <c r="D14" s="32"/>
      <c r="E14" s="160" t="s">
        <v>62</v>
      </c>
      <c r="F14" s="50" t="s">
        <v>57</v>
      </c>
      <c r="G14" s="144" t="s">
        <v>62</v>
      </c>
      <c r="H14" s="50" t="s">
        <v>58</v>
      </c>
      <c r="I14" s="121"/>
    </row>
    <row r="15" spans="2:9" ht="15.75" x14ac:dyDescent="0.25">
      <c r="B15" s="31"/>
      <c r="C15" s="32" t="s">
        <v>11</v>
      </c>
      <c r="D15" s="32" t="s">
        <v>15</v>
      </c>
      <c r="E15" s="161"/>
      <c r="F15" s="50">
        <v>0.68</v>
      </c>
      <c r="G15" s="145"/>
      <c r="H15" s="50" t="s">
        <v>153</v>
      </c>
      <c r="I15" s="122"/>
    </row>
    <row r="16" spans="2:9" ht="15.75" x14ac:dyDescent="0.25">
      <c r="B16" s="35">
        <v>1</v>
      </c>
      <c r="C16" s="36" t="s">
        <v>78</v>
      </c>
      <c r="D16" s="60">
        <f>Eelarve!C13</f>
        <v>52500</v>
      </c>
      <c r="E16" s="123" t="s">
        <v>151</v>
      </c>
      <c r="F16" s="60">
        <f>0.68*D16</f>
        <v>35700</v>
      </c>
      <c r="G16" s="123" t="s">
        <v>152</v>
      </c>
      <c r="H16" s="60">
        <f>0.32*D16</f>
        <v>16800</v>
      </c>
      <c r="I16" s="67">
        <f>Eelarve!D13</f>
        <v>75</v>
      </c>
    </row>
    <row r="17" spans="2:10" ht="15.75" x14ac:dyDescent="0.25">
      <c r="B17" s="35">
        <v>2</v>
      </c>
      <c r="C17" s="36" t="s">
        <v>13</v>
      </c>
      <c r="D17" s="60">
        <f>Eelarve!C14</f>
        <v>17500</v>
      </c>
      <c r="E17" s="123" t="s">
        <v>151</v>
      </c>
      <c r="F17" s="60">
        <f>0.68*D17</f>
        <v>11900</v>
      </c>
      <c r="G17" s="123" t="s">
        <v>152</v>
      </c>
      <c r="H17" s="60">
        <f>0.32*D17</f>
        <v>5600</v>
      </c>
      <c r="I17" s="67">
        <f>Eelarve!D14</f>
        <v>25</v>
      </c>
    </row>
    <row r="18" spans="2:10" ht="15.75" x14ac:dyDescent="0.25">
      <c r="B18" s="35">
        <v>3</v>
      </c>
      <c r="C18" s="36" t="s">
        <v>128</v>
      </c>
      <c r="D18" s="60">
        <f>Eelarve!C15</f>
        <v>0</v>
      </c>
      <c r="E18" s="37"/>
      <c r="F18" s="60"/>
      <c r="G18" s="37"/>
      <c r="H18" s="60"/>
      <c r="I18" s="67">
        <f>Eelarve!D15</f>
        <v>0</v>
      </c>
    </row>
    <row r="19" spans="2:10" ht="15.75" x14ac:dyDescent="0.25">
      <c r="B19" s="35">
        <v>4</v>
      </c>
      <c r="C19" s="36" t="s">
        <v>14</v>
      </c>
      <c r="D19" s="60">
        <f>Eelarve!C16</f>
        <v>0</v>
      </c>
      <c r="E19" s="37"/>
      <c r="F19" s="60"/>
      <c r="G19" s="37"/>
      <c r="H19" s="60"/>
      <c r="I19" s="67">
        <f>Eelarve!D16</f>
        <v>0</v>
      </c>
    </row>
    <row r="20" spans="2:10" ht="15.75" x14ac:dyDescent="0.25">
      <c r="B20" s="35">
        <v>5</v>
      </c>
      <c r="C20" s="36" t="s">
        <v>37</v>
      </c>
      <c r="D20" s="60">
        <f>Eelarve!C17</f>
        <v>0</v>
      </c>
      <c r="E20" s="37"/>
      <c r="F20" s="60"/>
      <c r="G20" s="37"/>
      <c r="H20" s="60"/>
      <c r="I20" s="67">
        <f>Eelarve!D17</f>
        <v>0</v>
      </c>
    </row>
    <row r="21" spans="2:10" ht="15.75" x14ac:dyDescent="0.25">
      <c r="B21" s="155" t="s">
        <v>48</v>
      </c>
      <c r="C21" s="156"/>
      <c r="D21" s="42">
        <f>SUM(D16:D20)</f>
        <v>70000</v>
      </c>
      <c r="E21" s="38"/>
      <c r="F21" s="42">
        <f>SUM(F16:F20)</f>
        <v>47600</v>
      </c>
      <c r="G21" s="38"/>
      <c r="H21" s="42">
        <f>SUM(H16:H20)</f>
        <v>22400</v>
      </c>
      <c r="I21" s="42">
        <f>SUM(I16:I20)</f>
        <v>100</v>
      </c>
    </row>
    <row r="22" spans="2:10" x14ac:dyDescent="0.25">
      <c r="B22" t="s">
        <v>108</v>
      </c>
    </row>
    <row r="23" spans="2:10" s="13" customFormat="1" x14ac:dyDescent="0.25"/>
    <row r="24" spans="2:10" x14ac:dyDescent="0.25">
      <c r="B24" s="49" t="s">
        <v>61</v>
      </c>
    </row>
    <row r="25" spans="2:10" ht="15.75" x14ac:dyDescent="0.25">
      <c r="B25" s="149" t="s">
        <v>11</v>
      </c>
      <c r="C25" s="150"/>
      <c r="D25" s="146" t="s">
        <v>15</v>
      </c>
      <c r="E25" s="141" t="s">
        <v>107</v>
      </c>
      <c r="F25" s="142"/>
      <c r="G25" s="142"/>
      <c r="H25" s="142"/>
      <c r="I25" s="159"/>
      <c r="J25" s="146" t="s">
        <v>46</v>
      </c>
    </row>
    <row r="26" spans="2:10" ht="15.75" x14ac:dyDescent="0.25">
      <c r="B26" s="151"/>
      <c r="C26" s="152"/>
      <c r="D26" s="147"/>
      <c r="E26" s="157" t="s">
        <v>57</v>
      </c>
      <c r="F26" s="158"/>
      <c r="G26" s="157" t="s">
        <v>58</v>
      </c>
      <c r="H26" s="158"/>
      <c r="I26" s="53" t="s">
        <v>127</v>
      </c>
      <c r="J26" s="147"/>
    </row>
    <row r="27" spans="2:10" ht="36" customHeight="1" x14ac:dyDescent="0.25">
      <c r="B27" s="153"/>
      <c r="C27" s="154"/>
      <c r="D27" s="148"/>
      <c r="E27" s="33" t="s">
        <v>59</v>
      </c>
      <c r="F27" s="52" t="s">
        <v>12</v>
      </c>
      <c r="G27" s="51" t="s">
        <v>59</v>
      </c>
      <c r="H27" s="52" t="s">
        <v>12</v>
      </c>
      <c r="I27" s="54" t="s">
        <v>12</v>
      </c>
      <c r="J27" s="148"/>
    </row>
    <row r="28" spans="2:10" ht="15.75" x14ac:dyDescent="0.25">
      <c r="B28" s="35">
        <v>1</v>
      </c>
      <c r="C28" s="36" t="s">
        <v>78</v>
      </c>
      <c r="D28" s="60">
        <f>F28+H28</f>
        <v>35700</v>
      </c>
      <c r="E28" s="128" t="s">
        <v>329</v>
      </c>
      <c r="F28" s="64">
        <v>35700</v>
      </c>
      <c r="G28" s="124"/>
      <c r="H28" s="64"/>
      <c r="I28" s="68">
        <f>IF(OR(H28="",'KULUARUANDE KOOND'!F15=0),0,'KULUARUANDE KOOND'!D15-Maksetaotlus!F28-Maksetaotlus!H28)</f>
        <v>0</v>
      </c>
      <c r="J28" s="67">
        <f>Eelarve!D13</f>
        <v>75</v>
      </c>
    </row>
    <row r="29" spans="2:10" ht="15.75" x14ac:dyDescent="0.25">
      <c r="B29" s="35">
        <v>2</v>
      </c>
      <c r="C29" s="36" t="s">
        <v>13</v>
      </c>
      <c r="D29" s="60">
        <f t="shared" ref="D29:D31" si="0">F29+H29</f>
        <v>11900</v>
      </c>
      <c r="E29" s="128" t="s">
        <v>329</v>
      </c>
      <c r="F29" s="64">
        <v>11900</v>
      </c>
      <c r="G29" s="124"/>
      <c r="H29" s="64"/>
      <c r="I29" s="68">
        <f>IF(OR(H29="",'KULUARUANDE KOOND'!F16=0),0,'KULUARUANDE KOOND'!D16-Maksetaotlus!F29-Maksetaotlus!H29)</f>
        <v>0</v>
      </c>
      <c r="J29" s="67">
        <f>Eelarve!D14</f>
        <v>25</v>
      </c>
    </row>
    <row r="30" spans="2:10" ht="15.75" x14ac:dyDescent="0.25">
      <c r="B30" s="35">
        <v>3</v>
      </c>
      <c r="C30" s="36" t="s">
        <v>128</v>
      </c>
      <c r="D30" s="60">
        <f t="shared" si="0"/>
        <v>0</v>
      </c>
      <c r="E30" s="24"/>
      <c r="F30" s="64"/>
      <c r="G30" s="24"/>
      <c r="H30" s="64"/>
      <c r="I30" s="68">
        <f>IF(OR(H30="",'KULUARUANDE KOOND'!F17=0),0,'KULUARUANDE KOOND'!D17-Maksetaotlus!F30-Maksetaotlus!H30)</f>
        <v>0</v>
      </c>
      <c r="J30" s="67">
        <f>Eelarve!D15</f>
        <v>0</v>
      </c>
    </row>
    <row r="31" spans="2:10" ht="15.75" x14ac:dyDescent="0.25">
      <c r="B31" s="35">
        <v>4</v>
      </c>
      <c r="C31" s="36" t="s">
        <v>14</v>
      </c>
      <c r="D31" s="60">
        <f t="shared" si="0"/>
        <v>0</v>
      </c>
      <c r="E31" s="24"/>
      <c r="F31" s="64"/>
      <c r="G31" s="24"/>
      <c r="H31" s="64"/>
      <c r="I31" s="68">
        <f>IF(OR(H31="",'KULUARUANDE KOOND'!F18=0),0,'KULUARUANDE KOOND'!D18-Maksetaotlus!F31-Maksetaotlus!H31)</f>
        <v>0</v>
      </c>
      <c r="J31" s="67">
        <f>Eelarve!D16</f>
        <v>0</v>
      </c>
    </row>
    <row r="32" spans="2:10" ht="15.75" x14ac:dyDescent="0.25">
      <c r="B32" s="35">
        <v>5</v>
      </c>
      <c r="C32" s="36" t="s">
        <v>37</v>
      </c>
      <c r="D32" s="60">
        <f>F32+H32</f>
        <v>0</v>
      </c>
      <c r="E32" s="24"/>
      <c r="F32" s="64"/>
      <c r="G32" s="24"/>
      <c r="H32" s="64"/>
      <c r="I32" s="68">
        <f>IF(OR(H32="",'KULUARUANDE KOOND'!F19=0),0,'KULUARUANDE KOOND'!D19-Maksetaotlus!F32-Maksetaotlus!H32)</f>
        <v>0</v>
      </c>
      <c r="J32" s="67">
        <f>Eelarve!D17</f>
        <v>0</v>
      </c>
    </row>
    <row r="33" spans="2:10" ht="15.75" x14ac:dyDescent="0.25">
      <c r="B33" s="155" t="s">
        <v>48</v>
      </c>
      <c r="C33" s="156"/>
      <c r="D33" s="42">
        <f>SUM(D28:D32)</f>
        <v>47600</v>
      </c>
      <c r="E33" s="38"/>
      <c r="F33" s="42">
        <f>SUM(F28:F32)</f>
        <v>47600</v>
      </c>
      <c r="G33" s="38"/>
      <c r="H33" s="42">
        <f>SUM(H28:H32)</f>
        <v>0</v>
      </c>
      <c r="I33" s="42">
        <f>SUM(I28:I32)</f>
        <v>0</v>
      </c>
      <c r="J33" s="42">
        <f>SUM(J28:J32)</f>
        <v>100</v>
      </c>
    </row>
    <row r="34" spans="2:10" x14ac:dyDescent="0.25">
      <c r="B34" s="13" t="s">
        <v>109</v>
      </c>
    </row>
    <row r="36" spans="2:10" x14ac:dyDescent="0.25">
      <c r="B36" s="49" t="str">
        <f>IF(H28="","Vahemakse taotlus","Lõppmakse taotlus")</f>
        <v>Vahemakse taotlus</v>
      </c>
      <c r="J36" s="55"/>
    </row>
    <row r="38" spans="2:10" ht="15" customHeight="1" x14ac:dyDescent="0.25">
      <c r="B38" s="143" t="s">
        <v>335</v>
      </c>
      <c r="C38" s="143"/>
      <c r="D38" s="143"/>
      <c r="E38" s="143"/>
      <c r="F38" s="143"/>
      <c r="G38" s="143"/>
      <c r="H38" s="143"/>
    </row>
    <row r="39" spans="2:10" x14ac:dyDescent="0.25">
      <c r="B39" s="143"/>
      <c r="C39" s="143"/>
      <c r="D39" s="143"/>
      <c r="E39" s="143"/>
      <c r="F39" s="143"/>
      <c r="G39" s="143"/>
      <c r="H39" s="143"/>
    </row>
    <row r="42" spans="2:10" x14ac:dyDescent="0.25">
      <c r="B42" t="s">
        <v>74</v>
      </c>
    </row>
    <row r="44" spans="2:10" x14ac:dyDescent="0.25">
      <c r="B44" t="s">
        <v>337</v>
      </c>
    </row>
    <row r="45" spans="2:10" x14ac:dyDescent="0.25">
      <c r="B45" s="78" t="s">
        <v>336</v>
      </c>
    </row>
  </sheetData>
  <sheetProtection selectLockedCells="1"/>
  <mergeCells count="12">
    <mergeCell ref="E13:H13"/>
    <mergeCell ref="B38:H39"/>
    <mergeCell ref="G14:G15"/>
    <mergeCell ref="J25:J27"/>
    <mergeCell ref="D25:D27"/>
    <mergeCell ref="B25:C27"/>
    <mergeCell ref="B21:C21"/>
    <mergeCell ref="B33:C33"/>
    <mergeCell ref="E26:F26"/>
    <mergeCell ref="G26:H26"/>
    <mergeCell ref="E25:I25"/>
    <mergeCell ref="E14:E15"/>
  </mergeCells>
  <conditionalFormatting sqref="I21">
    <cfRule type="cellIs" dxfId="42" priority="4" operator="equal">
      <formula>0</formula>
    </cfRule>
    <cfRule type="cellIs" dxfId="41" priority="5" operator="lessThan">
      <formula>100</formula>
    </cfRule>
    <cfRule type="cellIs" dxfId="40" priority="6" operator="greaterThan">
      <formula>100</formula>
    </cfRule>
  </conditionalFormatting>
  <conditionalFormatting sqref="J33">
    <cfRule type="cellIs" dxfId="39" priority="1" operator="equal">
      <formula>0</formula>
    </cfRule>
    <cfRule type="cellIs" dxfId="38" priority="2" operator="lessThan">
      <formula>100</formula>
    </cfRule>
    <cfRule type="cellIs" dxfId="37" priority="3" operator="greaterThan">
      <formula>100</formula>
    </cfRule>
  </conditionalFormatting>
  <dataValidations count="6">
    <dataValidation type="decimal" operator="equal" allowBlank="1" showInputMessage="1" showErrorMessage="1" sqref="D33:E33">
      <formula1>D43</formula1>
    </dataValidation>
    <dataValidation type="decimal" operator="equal" allowBlank="1" showInputMessage="1" showErrorMessage="1" errorTitle="Tähelepanu!" error="Tervik peab olema 100%" promptTitle="Tähelepanu!" prompt="Osakaalude summa peab olema 100%" sqref="I21 J33">
      <formula1>100</formula1>
    </dataValidation>
    <dataValidation type="decimal" allowBlank="1" showInputMessage="1" showErrorMessage="1" errorTitle="Tähelepanu!" error="AMIF toetuse osakaal ei saa olla suurem kui 75%" promptTitle="Tähelepanu!" prompt="ISF toetuse osakaal ei saa olla suurem kui 75%" sqref="J28 I16">
      <formula1>0</formula1>
      <formula2>75</formula2>
    </dataValidation>
    <dataValidation operator="equal" allowBlank="1" showErrorMessage="1" promptTitle="Tähelepanu!" prompt="AMIF tulu peab võrduma AMIF kuluga." sqref="C15 B25"/>
    <dataValidation type="custom" allowBlank="1" showInputMessage="1" showErrorMessage="1" sqref="I17 J29">
      <formula1>IF(SUM(I16:I20)&gt;100," ",100-(I16+I18+I19+I20))</formula1>
    </dataValidation>
    <dataValidation type="decimal" operator="equal" allowBlank="1" showInputMessage="1" showErrorMessage="1" sqref="D21:E21">
      <formula1>D32</formula1>
    </dataValidation>
  </dataValidations>
  <pageMargins left="0.7" right="0.7" top="0.75" bottom="0.75" header="0.3" footer="0.3"/>
  <pageSetup paperSize="9" scale="68" fitToHeight="0"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66"/>
  <sheetViews>
    <sheetView tabSelected="1" topLeftCell="A12" workbookViewId="0">
      <selection activeCell="E33" sqref="E33"/>
    </sheetView>
  </sheetViews>
  <sheetFormatPr defaultRowHeight="15.75" x14ac:dyDescent="0.25"/>
  <cols>
    <col min="1" max="1" width="3.7109375" style="17" customWidth="1"/>
    <col min="2" max="2" width="27.140625" style="1" customWidth="1"/>
    <col min="3" max="3" width="41.85546875" style="1" customWidth="1"/>
    <col min="4" max="4" width="17.28515625" style="1" customWidth="1"/>
    <col min="5" max="5" width="18.42578125" style="1" customWidth="1"/>
    <col min="6" max="6" width="18.140625" style="1" customWidth="1"/>
    <col min="7" max="7" width="12.140625" style="1" bestFit="1" customWidth="1"/>
    <col min="8" max="8" width="11.42578125" style="1" customWidth="1"/>
    <col min="9" max="11" width="9.140625" style="1"/>
    <col min="12" max="12" width="9.140625" style="1" customWidth="1"/>
    <col min="13" max="14" width="9.140625" style="1"/>
    <col min="15" max="15" width="10.7109375" style="1" customWidth="1"/>
    <col min="16" max="16" width="8.85546875" style="1" customWidth="1"/>
    <col min="17" max="16384" width="9.140625" style="1"/>
  </cols>
  <sheetData>
    <row r="1" spans="2:16" s="17" customFormat="1" x14ac:dyDescent="0.25">
      <c r="B1" s="27" t="str">
        <f>IF(G20=0,"",IF(G20=100,"","Tähelepanu! Tabel 1. Projekti maksumus ja tulud allikate lõikes (EUR), osakaalude summa ei moodusta 100%"))</f>
        <v/>
      </c>
    </row>
    <row r="2" spans="2:16" s="17" customFormat="1" x14ac:dyDescent="0.25">
      <c r="B2" s="27" t="str">
        <f>IF(D20=D33,"","Tähelepanu! Tabel 1. Projekti maksumus ja tulud allikate lõikes (EUR). Projekti tegelikud tulud kokku ei ole võrdne projekti tegelike kuludega.")</f>
        <v/>
      </c>
    </row>
    <row r="3" spans="2:16" s="17" customFormat="1" x14ac:dyDescent="0.25">
      <c r="B3" s="27"/>
      <c r="E3" s="30"/>
    </row>
    <row r="4" spans="2:16" x14ac:dyDescent="0.25">
      <c r="B4" s="3" t="s">
        <v>0</v>
      </c>
    </row>
    <row r="5" spans="2:16" s="25" customFormat="1" x14ac:dyDescent="0.25">
      <c r="B5" s="164" t="s">
        <v>146</v>
      </c>
      <c r="C5" s="164"/>
    </row>
    <row r="6" spans="2:16" s="25" customFormat="1" x14ac:dyDescent="0.25">
      <c r="B6" s="113" t="s">
        <v>339</v>
      </c>
      <c r="C6" s="113"/>
    </row>
    <row r="7" spans="2:16" s="25" customFormat="1" x14ac:dyDescent="0.25">
      <c r="B7" s="164" t="s">
        <v>142</v>
      </c>
      <c r="C7" s="164"/>
    </row>
    <row r="8" spans="2:16" s="25" customFormat="1" x14ac:dyDescent="0.25">
      <c r="B8" s="164" t="s">
        <v>147</v>
      </c>
      <c r="C8" s="164"/>
    </row>
    <row r="9" spans="2:16" s="25" customFormat="1" x14ac:dyDescent="0.25">
      <c r="B9" s="164" t="s">
        <v>149</v>
      </c>
      <c r="C9" s="164"/>
      <c r="D9" s="29"/>
      <c r="E9" s="29"/>
      <c r="F9" s="29"/>
      <c r="G9" s="29"/>
      <c r="H9" s="29"/>
      <c r="I9" s="29"/>
      <c r="J9" s="29"/>
      <c r="K9" s="29"/>
      <c r="L9" s="29"/>
      <c r="M9" s="29"/>
      <c r="N9" s="29"/>
      <c r="O9" s="29"/>
      <c r="P9" s="29"/>
    </row>
    <row r="10" spans="2:16" x14ac:dyDescent="0.25">
      <c r="B10" s="165"/>
      <c r="C10" s="165"/>
      <c r="D10" s="7"/>
      <c r="E10" s="6"/>
      <c r="F10" s="6"/>
      <c r="G10" s="6"/>
      <c r="H10" s="6"/>
      <c r="I10" s="6"/>
      <c r="J10" s="6"/>
      <c r="K10" s="6"/>
      <c r="L10" s="6"/>
      <c r="M10" s="6"/>
      <c r="N10" s="6"/>
      <c r="O10" s="6"/>
      <c r="P10" s="6"/>
    </row>
    <row r="11" spans="2:16" x14ac:dyDescent="0.25">
      <c r="I11" s="6"/>
      <c r="J11" s="6"/>
      <c r="K11" s="6"/>
      <c r="L11" s="6"/>
      <c r="M11" s="6"/>
      <c r="N11" s="6"/>
      <c r="O11" s="6"/>
      <c r="P11" s="6"/>
    </row>
    <row r="13" spans="2:16" x14ac:dyDescent="0.25">
      <c r="B13" s="162" t="s">
        <v>111</v>
      </c>
      <c r="C13" s="163"/>
      <c r="D13" s="20"/>
      <c r="E13" s="20"/>
    </row>
    <row r="14" spans="2:16" ht="47.25" x14ac:dyDescent="0.25">
      <c r="B14" s="32" t="s">
        <v>11</v>
      </c>
      <c r="C14" s="33" t="s">
        <v>54</v>
      </c>
      <c r="D14" s="105" t="s">
        <v>55</v>
      </c>
      <c r="E14" s="33" t="s">
        <v>351</v>
      </c>
      <c r="F14" s="34" t="s">
        <v>352</v>
      </c>
      <c r="G14" s="21" t="s">
        <v>46</v>
      </c>
    </row>
    <row r="15" spans="2:16" x14ac:dyDescent="0.25">
      <c r="B15" s="36" t="s">
        <v>99</v>
      </c>
      <c r="C15" s="60">
        <f>Eelarve!C13</f>
        <v>52500</v>
      </c>
      <c r="D15" s="60">
        <f>E15+F15</f>
        <v>14972.78</v>
      </c>
      <c r="E15" s="60">
        <f>ROUND(E33*0.75,2)</f>
        <v>14972.78</v>
      </c>
      <c r="F15" s="60">
        <v>0</v>
      </c>
      <c r="G15" s="61">
        <f>Eelarve!D13</f>
        <v>75</v>
      </c>
    </row>
    <row r="16" spans="2:16" x14ac:dyDescent="0.25">
      <c r="B16" s="36" t="s">
        <v>100</v>
      </c>
      <c r="C16" s="60">
        <f>Eelarve!C14</f>
        <v>17500</v>
      </c>
      <c r="D16" s="60">
        <f t="shared" ref="D16:D19" si="0">E16+F16</f>
        <v>4990.93</v>
      </c>
      <c r="E16" s="60">
        <f>ROUND(E33*0.25,2)</f>
        <v>4990.93</v>
      </c>
      <c r="F16" s="60">
        <v>0</v>
      </c>
      <c r="G16" s="61">
        <f>Eelarve!D14</f>
        <v>25</v>
      </c>
      <c r="I16" s="6"/>
    </row>
    <row r="17" spans="1:11" s="17" customFormat="1" x14ac:dyDescent="0.25">
      <c r="B17" s="36" t="s">
        <v>129</v>
      </c>
      <c r="C17" s="60">
        <f>Eelarve!C15</f>
        <v>0</v>
      </c>
      <c r="D17" s="60">
        <f t="shared" si="0"/>
        <v>0</v>
      </c>
      <c r="E17" s="60">
        <v>0</v>
      </c>
      <c r="F17" s="60">
        <v>0</v>
      </c>
      <c r="G17" s="61">
        <f>Eelarve!D15</f>
        <v>0</v>
      </c>
      <c r="I17" s="6"/>
    </row>
    <row r="18" spans="1:11" x14ac:dyDescent="0.25">
      <c r="B18" s="36" t="s">
        <v>101</v>
      </c>
      <c r="C18" s="60">
        <f>Eelarve!C16</f>
        <v>0</v>
      </c>
      <c r="D18" s="60">
        <f t="shared" si="0"/>
        <v>0</v>
      </c>
      <c r="E18" s="60">
        <v>0</v>
      </c>
      <c r="F18" s="60">
        <v>0</v>
      </c>
      <c r="G18" s="61">
        <f>Eelarve!D16</f>
        <v>0</v>
      </c>
    </row>
    <row r="19" spans="1:11" s="17" customFormat="1" ht="31.5" x14ac:dyDescent="0.25">
      <c r="B19" s="90" t="s">
        <v>102</v>
      </c>
      <c r="C19" s="60">
        <f>Eelarve!C17</f>
        <v>0</v>
      </c>
      <c r="D19" s="60">
        <f t="shared" si="0"/>
        <v>0</v>
      </c>
      <c r="E19" s="60">
        <v>0</v>
      </c>
      <c r="F19" s="60">
        <v>0</v>
      </c>
      <c r="G19" s="61">
        <f>Eelarve!D17</f>
        <v>0</v>
      </c>
    </row>
    <row r="20" spans="1:11" ht="31.5" x14ac:dyDescent="0.25">
      <c r="B20" s="108" t="s">
        <v>48</v>
      </c>
      <c r="C20" s="42">
        <f>SUM(C15:C19)</f>
        <v>70000</v>
      </c>
      <c r="D20" s="42">
        <f>SUM(D15:D19)</f>
        <v>19963.71</v>
      </c>
      <c r="E20" s="42">
        <f>SUM(E15:E19)</f>
        <v>19963.71</v>
      </c>
      <c r="F20" s="42">
        <f>SUM(F15:F19)</f>
        <v>0</v>
      </c>
      <c r="G20" s="22">
        <f>SUM(G15:G19)</f>
        <v>100</v>
      </c>
    </row>
    <row r="21" spans="1:11" x14ac:dyDescent="0.25">
      <c r="B21" s="1" t="s">
        <v>112</v>
      </c>
    </row>
    <row r="23" spans="1:11" s="17" customFormat="1" x14ac:dyDescent="0.25">
      <c r="B23" s="8" t="s">
        <v>113</v>
      </c>
      <c r="C23" s="1"/>
      <c r="D23" s="7"/>
      <c r="E23" s="6"/>
      <c r="F23" s="6"/>
      <c r="G23" s="6"/>
      <c r="H23" s="6"/>
    </row>
    <row r="24" spans="1:11" ht="78.75" customHeight="1" x14ac:dyDescent="0.25">
      <c r="B24" s="106" t="s">
        <v>2</v>
      </c>
      <c r="C24" s="88" t="s">
        <v>9</v>
      </c>
      <c r="D24" s="88" t="s">
        <v>114</v>
      </c>
      <c r="E24" s="88" t="s">
        <v>353</v>
      </c>
      <c r="F24" s="88" t="s">
        <v>354</v>
      </c>
      <c r="G24" s="26" t="s">
        <v>3</v>
      </c>
    </row>
    <row r="25" spans="1:11" s="12" customFormat="1" x14ac:dyDescent="0.25">
      <c r="A25" s="17"/>
      <c r="B25" s="9" t="s">
        <v>65</v>
      </c>
      <c r="C25" s="69">
        <f>Eelarve!D22</f>
        <v>0</v>
      </c>
      <c r="D25" s="69">
        <f>SUM(E25:F25)</f>
        <v>0</v>
      </c>
      <c r="E25" s="69">
        <f>'1. Tööjõukulud'!I7</f>
        <v>0</v>
      </c>
      <c r="F25" s="69">
        <f>'1. Tööjõukulud'!I26</f>
        <v>0</v>
      </c>
      <c r="G25" s="69">
        <f t="shared" ref="G25:G33" si="1">IFERROR(ROUND(D25/C25*100,2),0)</f>
        <v>0</v>
      </c>
      <c r="K25"/>
    </row>
    <row r="26" spans="1:11" x14ac:dyDescent="0.25">
      <c r="B26" s="9" t="s">
        <v>124</v>
      </c>
      <c r="C26" s="69">
        <f>Eelarve!D23</f>
        <v>65000</v>
      </c>
      <c r="D26" s="69">
        <f>SUM(E26,F26)</f>
        <v>18251.949999999986</v>
      </c>
      <c r="E26" s="69">
        <f>'2. Lähetuskulud'!I65</f>
        <v>18251.949999999986</v>
      </c>
      <c r="F26" s="69">
        <f>'2. Lähetuskulud'!I83</f>
        <v>0</v>
      </c>
      <c r="G26" s="69">
        <f t="shared" si="1"/>
        <v>28.08</v>
      </c>
      <c r="K26"/>
    </row>
    <row r="27" spans="1:11" ht="31.5" x14ac:dyDescent="0.25">
      <c r="B27" s="10" t="s">
        <v>115</v>
      </c>
      <c r="C27" s="69">
        <f>Eelarve!D24</f>
        <v>200</v>
      </c>
      <c r="D27" s="69">
        <f t="shared" ref="D27:D29" si="2">SUM(E27,F27)</f>
        <v>0</v>
      </c>
      <c r="E27" s="69">
        <f>' 3. EL avalikustamise kulud'!I6</f>
        <v>0</v>
      </c>
      <c r="F27" s="69">
        <f>' 3. EL avalikustamise kulud'!I24</f>
        <v>0</v>
      </c>
      <c r="G27" s="69">
        <f t="shared" si="1"/>
        <v>0</v>
      </c>
    </row>
    <row r="28" spans="1:11" s="17" customFormat="1" ht="31.5" x14ac:dyDescent="0.25">
      <c r="B28" s="10" t="s">
        <v>116</v>
      </c>
      <c r="C28" s="69">
        <f>Eelarve!D25</f>
        <v>0</v>
      </c>
      <c r="D28" s="69">
        <f t="shared" si="2"/>
        <v>0</v>
      </c>
      <c r="E28" s="69">
        <f>'4. Seadmed, varust, IKT'!I6</f>
        <v>0</v>
      </c>
      <c r="F28" s="69">
        <f>'4. Seadmed, varust, IKT'!I24</f>
        <v>0</v>
      </c>
      <c r="G28" s="69">
        <f t="shared" si="1"/>
        <v>0</v>
      </c>
    </row>
    <row r="29" spans="1:11" s="17" customFormat="1" x14ac:dyDescent="0.25">
      <c r="B29" s="10" t="s">
        <v>103</v>
      </c>
      <c r="C29" s="69">
        <f>Eelarve!D26</f>
        <v>0</v>
      </c>
      <c r="D29" s="69">
        <f t="shared" si="2"/>
        <v>0</v>
      </c>
      <c r="E29" s="69">
        <f>'5. Kinnisvara'!I6</f>
        <v>0</v>
      </c>
      <c r="F29" s="69">
        <f>'5. Kinnisvara'!I24</f>
        <v>0</v>
      </c>
      <c r="G29" s="69">
        <f t="shared" si="1"/>
        <v>0</v>
      </c>
    </row>
    <row r="30" spans="1:11" s="17" customFormat="1" x14ac:dyDescent="0.25">
      <c r="B30" s="10" t="s">
        <v>104</v>
      </c>
      <c r="C30" s="69">
        <f>Eelarve!D27</f>
        <v>4800</v>
      </c>
      <c r="D30" s="69">
        <f>SUM(E30:F30)</f>
        <v>1711.76</v>
      </c>
      <c r="E30" s="69">
        <f>'6. Muud otsesed kulud'!I8</f>
        <v>1711.76</v>
      </c>
      <c r="F30" s="69">
        <f>'6. Muud otsesed kulud'!I26</f>
        <v>0</v>
      </c>
      <c r="G30" s="69">
        <f t="shared" si="1"/>
        <v>35.659999999999997</v>
      </c>
    </row>
    <row r="31" spans="1:11" x14ac:dyDescent="0.25">
      <c r="B31" s="11" t="s">
        <v>36</v>
      </c>
      <c r="C31" s="70">
        <f>SUM(C25:C30)</f>
        <v>70000</v>
      </c>
      <c r="D31" s="70">
        <f>SUM(D25:D30)</f>
        <v>19963.709999999985</v>
      </c>
      <c r="E31" s="70">
        <f>SUM(E25:E30)</f>
        <v>19963.709999999985</v>
      </c>
      <c r="F31" s="70">
        <f>SUM(F25:F30)</f>
        <v>0</v>
      </c>
      <c r="G31" s="70">
        <f>IFERROR(ROUND(D31/C31*100,2),0)</f>
        <v>28.52</v>
      </c>
    </row>
    <row r="32" spans="1:11" x14ac:dyDescent="0.25">
      <c r="B32" s="11" t="s">
        <v>10</v>
      </c>
      <c r="C32" s="70">
        <f>Eelarve!D29</f>
        <v>0</v>
      </c>
      <c r="D32" s="70">
        <f>SUM(E32,F32)</f>
        <v>0</v>
      </c>
      <c r="E32" s="71">
        <v>0</v>
      </c>
      <c r="F32" s="71">
        <v>0</v>
      </c>
      <c r="G32" s="70">
        <f t="shared" si="1"/>
        <v>0</v>
      </c>
    </row>
    <row r="33" spans="2:7" x14ac:dyDescent="0.25">
      <c r="B33" s="9" t="s">
        <v>8</v>
      </c>
      <c r="C33" s="69">
        <f>SUM(C31:C32)</f>
        <v>70000</v>
      </c>
      <c r="D33" s="69">
        <f>SUM(D31:D32)</f>
        <v>19963.709999999985</v>
      </c>
      <c r="E33" s="69">
        <f t="shared" ref="E33:F33" si="3">SUM(E31:E32)</f>
        <v>19963.709999999985</v>
      </c>
      <c r="F33" s="69">
        <f t="shared" si="3"/>
        <v>0</v>
      </c>
      <c r="G33" s="69">
        <f t="shared" si="1"/>
        <v>28.52</v>
      </c>
    </row>
    <row r="34" spans="2:7" x14ac:dyDescent="0.25">
      <c r="B34" s="17" t="s">
        <v>112</v>
      </c>
      <c r="C34"/>
      <c r="D34"/>
      <c r="E34"/>
      <c r="G34" s="72"/>
    </row>
    <row r="35" spans="2:7" ht="16.5" customHeight="1" x14ac:dyDescent="0.25">
      <c r="B35" s="17"/>
      <c r="C35" s="17"/>
      <c r="D35" s="17"/>
    </row>
    <row r="36" spans="2:7" s="17" customFormat="1" x14ac:dyDescent="0.25">
      <c r="B36" s="14" t="s">
        <v>110</v>
      </c>
      <c r="C36" s="16"/>
      <c r="D36" s="13"/>
    </row>
    <row r="37" spans="2:7" s="17" customFormat="1" ht="47.25" x14ac:dyDescent="0.25">
      <c r="B37" s="15"/>
      <c r="C37" s="57" t="s">
        <v>64</v>
      </c>
      <c r="D37" s="56" t="s">
        <v>63</v>
      </c>
      <c r="E37" s="18" t="s">
        <v>353</v>
      </c>
      <c r="F37" s="5" t="s">
        <v>354</v>
      </c>
    </row>
    <row r="38" spans="2:7" s="17" customFormat="1" ht="31.5" x14ac:dyDescent="0.25">
      <c r="B38" s="90" t="s">
        <v>80</v>
      </c>
      <c r="C38" s="73">
        <f>Eelarve!C34</f>
        <v>0</v>
      </c>
      <c r="D38" s="74">
        <f>E38+F38</f>
        <v>0</v>
      </c>
      <c r="E38" s="64">
        <v>0</v>
      </c>
      <c r="F38" s="64">
        <v>0</v>
      </c>
    </row>
    <row r="39" spans="2:7" s="17" customFormat="1" ht="31.5" x14ac:dyDescent="0.25">
      <c r="B39" s="90" t="s">
        <v>105</v>
      </c>
      <c r="C39" s="73">
        <f>Eelarve!C35</f>
        <v>70000</v>
      </c>
      <c r="D39" s="74">
        <f t="shared" ref="D39:D58" si="4">E39+F39</f>
        <v>19963.709999999985</v>
      </c>
      <c r="E39" s="64">
        <f>E33</f>
        <v>19963.709999999985</v>
      </c>
      <c r="F39" s="64">
        <v>0</v>
      </c>
    </row>
    <row r="40" spans="2:7" s="17" customFormat="1" ht="31.5" x14ac:dyDescent="0.25">
      <c r="B40" s="90" t="s">
        <v>81</v>
      </c>
      <c r="C40" s="73">
        <f>Eelarve!C36</f>
        <v>0</v>
      </c>
      <c r="D40" s="74">
        <f t="shared" si="4"/>
        <v>0</v>
      </c>
      <c r="E40" s="64">
        <v>0</v>
      </c>
      <c r="F40" s="64">
        <v>0</v>
      </c>
    </row>
    <row r="41" spans="2:7" s="17" customFormat="1" x14ac:dyDescent="0.25">
      <c r="B41" s="90" t="s">
        <v>82</v>
      </c>
      <c r="C41" s="73">
        <f>Eelarve!C37</f>
        <v>0</v>
      </c>
      <c r="D41" s="74">
        <f t="shared" si="4"/>
        <v>0</v>
      </c>
      <c r="E41" s="64">
        <v>0</v>
      </c>
      <c r="F41" s="64">
        <v>0</v>
      </c>
    </row>
    <row r="42" spans="2:7" s="17" customFormat="1" x14ac:dyDescent="0.25">
      <c r="B42" s="90" t="s">
        <v>83</v>
      </c>
      <c r="C42" s="73">
        <f>Eelarve!C38</f>
        <v>0</v>
      </c>
      <c r="D42" s="74">
        <f t="shared" si="4"/>
        <v>0</v>
      </c>
      <c r="E42" s="64">
        <v>0</v>
      </c>
      <c r="F42" s="64">
        <v>0</v>
      </c>
    </row>
    <row r="43" spans="2:7" s="17" customFormat="1" x14ac:dyDescent="0.25">
      <c r="B43" s="90" t="s">
        <v>84</v>
      </c>
      <c r="C43" s="73">
        <f>Eelarve!C39</f>
        <v>0</v>
      </c>
      <c r="D43" s="74">
        <f t="shared" si="4"/>
        <v>0</v>
      </c>
      <c r="E43" s="64">
        <v>0</v>
      </c>
      <c r="F43" s="64">
        <v>0</v>
      </c>
    </row>
    <row r="44" spans="2:7" s="17" customFormat="1" x14ac:dyDescent="0.25">
      <c r="B44" s="90" t="s">
        <v>106</v>
      </c>
      <c r="C44" s="73">
        <f>Eelarve!C40</f>
        <v>0</v>
      </c>
      <c r="D44" s="74">
        <f t="shared" si="4"/>
        <v>0</v>
      </c>
      <c r="E44" s="64">
        <v>0</v>
      </c>
      <c r="F44" s="64">
        <v>0</v>
      </c>
    </row>
    <row r="45" spans="2:7" s="17" customFormat="1" x14ac:dyDescent="0.25">
      <c r="B45" s="90" t="s">
        <v>85</v>
      </c>
      <c r="C45" s="73">
        <f>Eelarve!C41</f>
        <v>0</v>
      </c>
      <c r="D45" s="74">
        <f t="shared" si="4"/>
        <v>0</v>
      </c>
      <c r="E45" s="64">
        <v>0</v>
      </c>
      <c r="F45" s="64">
        <v>0</v>
      </c>
    </row>
    <row r="46" spans="2:7" s="17" customFormat="1" x14ac:dyDescent="0.25">
      <c r="B46" s="90" t="s">
        <v>86</v>
      </c>
      <c r="C46" s="73">
        <f>Eelarve!C42</f>
        <v>0</v>
      </c>
      <c r="D46" s="74">
        <f t="shared" si="4"/>
        <v>0</v>
      </c>
      <c r="E46" s="64">
        <v>0</v>
      </c>
      <c r="F46" s="64">
        <v>0</v>
      </c>
    </row>
    <row r="47" spans="2:7" s="17" customFormat="1" ht="47.25" x14ac:dyDescent="0.25">
      <c r="B47" s="91" t="s">
        <v>87</v>
      </c>
      <c r="C47" s="73">
        <f>Eelarve!C43</f>
        <v>0</v>
      </c>
      <c r="D47" s="74">
        <f t="shared" si="4"/>
        <v>0</v>
      </c>
      <c r="E47" s="64">
        <v>0</v>
      </c>
      <c r="F47" s="64">
        <v>0</v>
      </c>
    </row>
    <row r="48" spans="2:7" s="17" customFormat="1" x14ac:dyDescent="0.25">
      <c r="B48" s="90" t="s">
        <v>88</v>
      </c>
      <c r="C48" s="73">
        <f>Eelarve!C44</f>
        <v>0</v>
      </c>
      <c r="D48" s="74">
        <f t="shared" si="4"/>
        <v>0</v>
      </c>
      <c r="E48" s="64">
        <v>0</v>
      </c>
      <c r="F48" s="64">
        <v>0</v>
      </c>
    </row>
    <row r="49" spans="2:7" s="17" customFormat="1" x14ac:dyDescent="0.25">
      <c r="B49" s="90" t="s">
        <v>89</v>
      </c>
      <c r="C49" s="73">
        <f>Eelarve!C45</f>
        <v>0</v>
      </c>
      <c r="D49" s="74">
        <f t="shared" si="4"/>
        <v>0</v>
      </c>
      <c r="E49" s="64">
        <v>0</v>
      </c>
      <c r="F49" s="64">
        <v>0</v>
      </c>
    </row>
    <row r="50" spans="2:7" s="17" customFormat="1" ht="31.5" x14ac:dyDescent="0.25">
      <c r="B50" s="90" t="s">
        <v>90</v>
      </c>
      <c r="C50" s="73">
        <f>Eelarve!C46</f>
        <v>0</v>
      </c>
      <c r="D50" s="74">
        <f t="shared" si="4"/>
        <v>0</v>
      </c>
      <c r="E50" s="64">
        <v>0</v>
      </c>
      <c r="F50" s="64">
        <v>0</v>
      </c>
    </row>
    <row r="51" spans="2:7" s="17" customFormat="1" ht="31.5" x14ac:dyDescent="0.25">
      <c r="B51" s="90" t="s">
        <v>91</v>
      </c>
      <c r="C51" s="73">
        <f>Eelarve!C47</f>
        <v>0</v>
      </c>
      <c r="D51" s="74">
        <f t="shared" si="4"/>
        <v>0</v>
      </c>
      <c r="E51" s="64">
        <v>0</v>
      </c>
      <c r="F51" s="64">
        <v>0</v>
      </c>
    </row>
    <row r="52" spans="2:7" s="17" customFormat="1" ht="31.5" x14ac:dyDescent="0.25">
      <c r="B52" s="90" t="s">
        <v>92</v>
      </c>
      <c r="C52" s="73">
        <f>Eelarve!C48</f>
        <v>0</v>
      </c>
      <c r="D52" s="74">
        <f t="shared" si="4"/>
        <v>0</v>
      </c>
      <c r="E52" s="64">
        <v>0</v>
      </c>
      <c r="F52" s="64">
        <v>0</v>
      </c>
    </row>
    <row r="53" spans="2:7" s="17" customFormat="1" x14ac:dyDescent="0.25">
      <c r="B53" s="90" t="s">
        <v>93</v>
      </c>
      <c r="C53" s="73">
        <f>Eelarve!C49</f>
        <v>0</v>
      </c>
      <c r="D53" s="74">
        <f t="shared" si="4"/>
        <v>0</v>
      </c>
      <c r="E53" s="64">
        <v>0</v>
      </c>
      <c r="F53" s="64">
        <v>0</v>
      </c>
    </row>
    <row r="54" spans="2:7" s="17" customFormat="1" x14ac:dyDescent="0.25">
      <c r="B54" s="90" t="s">
        <v>94</v>
      </c>
      <c r="C54" s="73">
        <f>Eelarve!C50</f>
        <v>0</v>
      </c>
      <c r="D54" s="74">
        <f t="shared" si="4"/>
        <v>0</v>
      </c>
      <c r="E54" s="64">
        <v>0</v>
      </c>
      <c r="F54" s="64">
        <v>0</v>
      </c>
    </row>
    <row r="55" spans="2:7" s="17" customFormat="1" x14ac:dyDescent="0.25">
      <c r="B55" s="90" t="s">
        <v>95</v>
      </c>
      <c r="C55" s="73">
        <f>Eelarve!C51</f>
        <v>0</v>
      </c>
      <c r="D55" s="74">
        <f t="shared" si="4"/>
        <v>0</v>
      </c>
      <c r="E55" s="64">
        <v>0</v>
      </c>
      <c r="F55" s="64">
        <v>0</v>
      </c>
    </row>
    <row r="56" spans="2:7" s="17" customFormat="1" x14ac:dyDescent="0.25">
      <c r="B56" s="90" t="s">
        <v>96</v>
      </c>
      <c r="C56" s="73">
        <f>Eelarve!C52</f>
        <v>0</v>
      </c>
      <c r="D56" s="74">
        <f t="shared" si="4"/>
        <v>0</v>
      </c>
      <c r="E56" s="64">
        <v>0</v>
      </c>
      <c r="F56" s="64">
        <v>0</v>
      </c>
    </row>
    <row r="57" spans="2:7" s="17" customFormat="1" ht="31.5" x14ac:dyDescent="0.25">
      <c r="B57" s="90" t="s">
        <v>97</v>
      </c>
      <c r="C57" s="73">
        <f>Eelarve!C53</f>
        <v>0</v>
      </c>
      <c r="D57" s="74">
        <f t="shared" si="4"/>
        <v>0</v>
      </c>
      <c r="E57" s="64">
        <v>0</v>
      </c>
      <c r="F57" s="64">
        <v>0</v>
      </c>
    </row>
    <row r="58" spans="2:7" s="17" customFormat="1" ht="31.5" x14ac:dyDescent="0.25">
      <c r="B58" s="90" t="s">
        <v>98</v>
      </c>
      <c r="C58" s="73">
        <f>Eelarve!C54</f>
        <v>0</v>
      </c>
      <c r="D58" s="74">
        <f t="shared" si="4"/>
        <v>0</v>
      </c>
      <c r="E58" s="64">
        <v>0</v>
      </c>
      <c r="F58" s="64">
        <v>0</v>
      </c>
    </row>
    <row r="59" spans="2:7" x14ac:dyDescent="0.25">
      <c r="B59" s="9" t="s">
        <v>15</v>
      </c>
      <c r="C59" s="75">
        <f>SUM(C38:C58)</f>
        <v>70000</v>
      </c>
      <c r="D59" s="69">
        <f>SUM(D38:D58)</f>
        <v>19963.709999999985</v>
      </c>
      <c r="E59" s="69">
        <f>SUM(E38:E58)</f>
        <v>19963.709999999985</v>
      </c>
      <c r="F59" s="69">
        <f>SUM(F38:F58)</f>
        <v>0</v>
      </c>
    </row>
    <row r="60" spans="2:7" s="17" customFormat="1" x14ac:dyDescent="0.25">
      <c r="B60" s="80"/>
      <c r="C60" s="81"/>
      <c r="D60" s="82"/>
      <c r="E60" s="82"/>
      <c r="F60" s="82"/>
    </row>
    <row r="61" spans="2:7" x14ac:dyDescent="0.25">
      <c r="B61" s="16" t="s">
        <v>52</v>
      </c>
    </row>
    <row r="62" spans="2:7" ht="31.5" x14ac:dyDescent="0.25">
      <c r="B62" s="107" t="s">
        <v>70</v>
      </c>
      <c r="C62" s="58" t="s">
        <v>69</v>
      </c>
      <c r="D62" s="58" t="s">
        <v>38</v>
      </c>
      <c r="F62"/>
      <c r="G62"/>
    </row>
    <row r="63" spans="2:7" ht="68.25" customHeight="1" x14ac:dyDescent="0.25">
      <c r="B63" s="2" t="s">
        <v>16</v>
      </c>
      <c r="C63" s="59" t="s">
        <v>67</v>
      </c>
      <c r="D63" s="28"/>
      <c r="F63"/>
      <c r="G63"/>
    </row>
    <row r="64" spans="2:7" ht="31.5" x14ac:dyDescent="0.25">
      <c r="B64" s="2" t="s">
        <v>17</v>
      </c>
      <c r="C64" s="59" t="s">
        <v>67</v>
      </c>
      <c r="D64" s="28"/>
      <c r="F64"/>
      <c r="G64"/>
    </row>
    <row r="65" spans="2:7" ht="63" customHeight="1" x14ac:dyDescent="0.25">
      <c r="B65" s="2" t="s">
        <v>18</v>
      </c>
      <c r="C65" s="59" t="s">
        <v>68</v>
      </c>
      <c r="D65" s="28"/>
      <c r="F65"/>
      <c r="G65"/>
    </row>
    <row r="66" spans="2:7" ht="63" x14ac:dyDescent="0.25">
      <c r="B66" s="2" t="s">
        <v>19</v>
      </c>
      <c r="C66" s="59" t="s">
        <v>67</v>
      </c>
      <c r="D66" s="28"/>
      <c r="F66"/>
      <c r="G66"/>
    </row>
  </sheetData>
  <sheetProtection selectLockedCells="1"/>
  <dataConsolidate/>
  <mergeCells count="6">
    <mergeCell ref="B13:C13"/>
    <mergeCell ref="B5:C5"/>
    <mergeCell ref="B7:C7"/>
    <mergeCell ref="B8:C8"/>
    <mergeCell ref="B9:C9"/>
    <mergeCell ref="B10:C10"/>
  </mergeCells>
  <conditionalFormatting sqref="D25">
    <cfRule type="colorScale" priority="70">
      <colorScale>
        <cfvo type="num" val="0"/>
        <cfvo type="num" val="&quot;C11*1,1&quot;"/>
        <color rgb="FFFF7128"/>
        <color theme="5"/>
      </colorScale>
    </cfRule>
    <cfRule type="cellIs" dxfId="36" priority="72" stopIfTrue="1" operator="greaterThan">
      <formula>"C11*110%"</formula>
    </cfRule>
    <cfRule type="cellIs" dxfId="35" priority="73" stopIfTrue="1" operator="greaterThan">
      <formula>C25*1.1</formula>
    </cfRule>
    <cfRule type="cellIs" dxfId="34" priority="74" stopIfTrue="1" operator="greaterThan">
      <formula>C25*1.1</formula>
    </cfRule>
    <cfRule type="cellIs" dxfId="33" priority="75" stopIfTrue="1" operator="greaterThan">
      <formula>"F11*1,1"</formula>
    </cfRule>
  </conditionalFormatting>
  <conditionalFormatting sqref="G20">
    <cfRule type="cellIs" dxfId="32" priority="38" operator="equal">
      <formula>0</formula>
    </cfRule>
    <cfRule type="cellIs" dxfId="31" priority="56" operator="lessThan">
      <formula>100</formula>
    </cfRule>
    <cfRule type="cellIs" dxfId="30" priority="57" operator="greaterThan">
      <formula>100</formula>
    </cfRule>
  </conditionalFormatting>
  <conditionalFormatting sqref="F59:F60">
    <cfRule type="cellIs" dxfId="29" priority="49" operator="equal">
      <formula>0</formula>
    </cfRule>
    <cfRule type="cellIs" dxfId="28" priority="50" operator="notEqual">
      <formula>$F$33</formula>
    </cfRule>
  </conditionalFormatting>
  <conditionalFormatting sqref="G25">
    <cfRule type="cellIs" dxfId="27" priority="48" operator="greaterThan">
      <formula>110</formula>
    </cfRule>
  </conditionalFormatting>
  <conditionalFormatting sqref="G33">
    <cfRule type="cellIs" dxfId="26" priority="42" operator="greaterThan">
      <formula>100</formula>
    </cfRule>
  </conditionalFormatting>
  <conditionalFormatting sqref="G31">
    <cfRule type="cellIs" dxfId="25" priority="40" operator="greaterThan">
      <formula>100</formula>
    </cfRule>
  </conditionalFormatting>
  <conditionalFormatting sqref="G32">
    <cfRule type="cellIs" dxfId="24" priority="39" operator="greaterThan">
      <formula>100</formula>
    </cfRule>
  </conditionalFormatting>
  <conditionalFormatting sqref="G26">
    <cfRule type="cellIs" dxfId="23" priority="37" operator="greaterThan">
      <formula>110</formula>
    </cfRule>
  </conditionalFormatting>
  <conditionalFormatting sqref="G27:G30">
    <cfRule type="cellIs" dxfId="22" priority="35" operator="greaterThan">
      <formula>110</formula>
    </cfRule>
  </conditionalFormatting>
  <conditionalFormatting sqref="D26">
    <cfRule type="colorScale" priority="30">
      <colorScale>
        <cfvo type="num" val="0"/>
        <cfvo type="num" val="&quot;C11*1,1&quot;"/>
        <color rgb="FFFF7128"/>
        <color theme="5"/>
      </colorScale>
    </cfRule>
    <cfRule type="cellIs" dxfId="21" priority="31" stopIfTrue="1" operator="greaterThan">
      <formula>"C11*110%"</formula>
    </cfRule>
    <cfRule type="cellIs" dxfId="20" priority="32" stopIfTrue="1" operator="greaterThan">
      <formula>C26*1.1</formula>
    </cfRule>
    <cfRule type="cellIs" dxfId="19" priority="33" stopIfTrue="1" operator="greaterThan">
      <formula>C26*1.1</formula>
    </cfRule>
    <cfRule type="cellIs" dxfId="18" priority="34" stopIfTrue="1" operator="greaterThan">
      <formula>"F11*1,1"</formula>
    </cfRule>
  </conditionalFormatting>
  <conditionalFormatting sqref="D27:D30">
    <cfRule type="colorScale" priority="20">
      <colorScale>
        <cfvo type="num" val="0"/>
        <cfvo type="num" val="&quot;C11*1,1&quot;"/>
        <color rgb="FFFF7128"/>
        <color theme="5"/>
      </colorScale>
    </cfRule>
    <cfRule type="cellIs" dxfId="17" priority="21" stopIfTrue="1" operator="greaterThan">
      <formula>"C11*110%"</formula>
    </cfRule>
    <cfRule type="cellIs" dxfId="16" priority="22" stopIfTrue="1" operator="greaterThan">
      <formula>C27*1.1</formula>
    </cfRule>
    <cfRule type="cellIs" dxfId="15" priority="23" stopIfTrue="1" operator="greaterThan">
      <formula>C27*1.1</formula>
    </cfRule>
    <cfRule type="cellIs" dxfId="14" priority="24" stopIfTrue="1" operator="greaterThan">
      <formula>"F11*1,1"</formula>
    </cfRule>
  </conditionalFormatting>
  <conditionalFormatting sqref="D31">
    <cfRule type="colorScale" priority="15">
      <colorScale>
        <cfvo type="num" val="0"/>
        <cfvo type="num" val="&quot;C11*1,1&quot;"/>
        <color rgb="FFFF7128"/>
        <color theme="5"/>
      </colorScale>
    </cfRule>
    <cfRule type="cellIs" dxfId="13" priority="16" stopIfTrue="1" operator="greaterThan">
      <formula>"C11*110%"</formula>
    </cfRule>
    <cfRule type="cellIs" dxfId="12" priority="17" stopIfTrue="1" operator="greaterThan">
      <formula>C31*1.1</formula>
    </cfRule>
    <cfRule type="cellIs" dxfId="11" priority="18" stopIfTrue="1" operator="greaterThan">
      <formula>C31*1.1</formula>
    </cfRule>
    <cfRule type="cellIs" dxfId="10" priority="19" stopIfTrue="1" operator="greaterThan">
      <formula>"F11*1,1"</formula>
    </cfRule>
  </conditionalFormatting>
  <conditionalFormatting sqref="D32">
    <cfRule type="colorScale" priority="10">
      <colorScale>
        <cfvo type="num" val="0"/>
        <cfvo type="num" val="&quot;C11*1,1&quot;"/>
        <color rgb="FFFF7128"/>
        <color theme="5"/>
      </colorScale>
    </cfRule>
    <cfRule type="cellIs" dxfId="9" priority="11" stopIfTrue="1" operator="greaterThan">
      <formula>"C11*110%"</formula>
    </cfRule>
    <cfRule type="cellIs" dxfId="8" priority="12" stopIfTrue="1" operator="greaterThan">
      <formula>C32*1.1</formula>
    </cfRule>
    <cfRule type="cellIs" dxfId="7" priority="13" stopIfTrue="1" operator="greaterThan">
      <formula>C32*1.1</formula>
    </cfRule>
    <cfRule type="cellIs" dxfId="6" priority="14" stopIfTrue="1" operator="greaterThan">
      <formula>"F11*1,1"</formula>
    </cfRule>
  </conditionalFormatting>
  <conditionalFormatting sqref="D33">
    <cfRule type="colorScale" priority="5">
      <colorScale>
        <cfvo type="num" val="0"/>
        <cfvo type="num" val="&quot;C11*1,1&quot;"/>
        <color rgb="FFFF7128"/>
        <color theme="5"/>
      </colorScale>
    </cfRule>
    <cfRule type="cellIs" dxfId="5" priority="6" stopIfTrue="1" operator="greaterThan">
      <formula>"C11*110%"</formula>
    </cfRule>
    <cfRule type="cellIs" dxfId="4" priority="7" stopIfTrue="1" operator="greaterThan">
      <formula>C33*1.1</formula>
    </cfRule>
    <cfRule type="cellIs" dxfId="3" priority="8" stopIfTrue="1" operator="greaterThan">
      <formula>C33*1.1</formula>
    </cfRule>
    <cfRule type="cellIs" dxfId="2" priority="9" stopIfTrue="1" operator="greaterThan">
      <formula>"F11*1,1"</formula>
    </cfRule>
  </conditionalFormatting>
  <conditionalFormatting sqref="E59:E60">
    <cfRule type="cellIs" dxfId="1" priority="78" operator="equal">
      <formula>0</formula>
    </cfRule>
    <cfRule type="cellIs" dxfId="0" priority="79" operator="notEqual">
      <formula>$E$33</formula>
    </cfRule>
  </conditionalFormatting>
  <dataValidations xWindow="556" yWindow="288" count="13">
    <dataValidation type="decimal" operator="lessThanOrEqual" showInputMessage="1" showErrorMessage="1" error="Kaudsed kulud tohivad otsestest kuludest moodustada kuni 2,5%." promptTitle="Tähelepanu!" prompt="Kaudsed kulud moodustavad otsestest kuludest kuni 2,5%." sqref="D32">
      <formula1>#REF!*0.025</formula1>
    </dataValidation>
    <dataValidation type="decimal" errorStyle="warning" operator="lessThanOrEqual" allowBlank="1" showInputMessage="1" showErrorMessage="1" errorTitle="Tähelepanu!" error="Kaudsed kulud tohivad otsestest kuludest moodustada kuni 2,5%." promptTitle="Tähelepanu!" prompt="Kaudsed kulud moodustavad otsestest kuludest kuni 2,5%." sqref="E32">
      <formula1>E31*0.025</formula1>
    </dataValidation>
    <dataValidation errorStyle="warning" operator="equal" allowBlank="1" showInputMessage="1" showErrorMessage="1" promptTitle="Tähelepanu!" prompt="Tööjõukulud peavad võrduma töölehel &quot;Tööjõukulud&quot; saadud summaga." sqref="D25"/>
    <dataValidation type="decimal" operator="equal" allowBlank="1" showInputMessage="1" showErrorMessage="1" sqref="C20">
      <formula1>D87</formula1>
    </dataValidation>
    <dataValidation type="decimal" operator="equal" allowBlank="1" showInputMessage="1" showErrorMessage="1" errorTitle="Tähelepanu!" error="Tervik peab olema 100%" promptTitle="Tähelepanu!" prompt="Osakaalude summa peab olema 100%" sqref="G20">
      <formula1>100</formula1>
    </dataValidation>
    <dataValidation type="decimal" allowBlank="1" showInputMessage="1" showErrorMessage="1" errorTitle="Tähelepanu!" error="AMIF toetuse osakaal ei saa olla suurem kui 75%" promptTitle="Tähelepanu!" prompt="ISF toetuse osakaal ei saa olla suurem kui 75%" sqref="G15">
      <formula1>0</formula1>
      <formula2>75</formula2>
    </dataValidation>
    <dataValidation operator="equal" allowBlank="1" showErrorMessage="1" promptTitle="Tähelepanu!" prompt="AMIF tulu peab võrduma AMIF kuluga." sqref="B14"/>
    <dataValidation type="decimal" errorStyle="warning" operator="equal" allowBlank="1" showInputMessage="1" showErrorMessage="1" errorTitle="Tähelepanu!" error="Aruandlusperioodi meetmete kogukulu peab olema võrdne projekti aruandlusperioodi kogukuludega." promptTitle="Tähelepanu!" prompt="Aruandlusperioodi kogukulu peab olema võrdne projekti aruandlusperioodi kogukuludega." sqref="E59">
      <formula1>#REF!</formula1>
    </dataValidation>
    <dataValidation allowBlank="1" showInputMessage="1" showErrorMessage="1" promptTitle="Tähelepanu!" prompt="Kulud meetmete lõikes kokku peab olema võrdne projekti kulud kokku." sqref="D60"/>
    <dataValidation type="list" allowBlank="1" showInputMessage="1" showErrorMessage="1" errorTitle="Tähelepanu!" error="Vali sobiv vastus" promptTitle="Tähelepanu!" prompt="Vali sobiv vastus" sqref="C63:C66">
      <formula1>Kinnituskiri</formula1>
    </dataValidation>
    <dataValidation allowBlank="1" showInputMessage="1" showErrorMessage="1" promptTitle="Tähelepanu!" prompt="Kulud programmis esitatud riiklike prioriteetide lõikes peavad võrduma projekti kogukuludega." sqref="D59"/>
    <dataValidation allowBlank="1" showInputMessage="1" showErrorMessage="1" promptTitle="Tähelepanu!" prompt="Aruandlusperioodi kogukulu peab olema võrdne projekti aruandlusperioodi kogukuludega." sqref="F59"/>
    <dataValidation type="decimal" errorStyle="warning" operator="lessThanOrEqual" allowBlank="1" showInputMessage="1" showErrorMessage="1" errorTitle="Tähelepanu!" error="Kaudsed kulud tohivad otsestest kuludest moodustada kuni 2,5%." promptTitle="Tähelepanu!" prompt="Kaudsed kulud moodustavad otsestest kuludest kuni 2,5%." sqref="F32">
      <formula1>F31*0.025</formula1>
    </dataValidation>
  </dataValidations>
  <pageMargins left="0.7" right="0.7" top="0.75" bottom="0.75" header="0.3" footer="0.3"/>
  <pageSetup paperSize="9" scale="63" fitToHeight="0" orientation="portrait" verticalDpi="0" r:id="rId1"/>
  <drawing r:id="rId2"/>
  <extLst>
    <ext xmlns:x14="http://schemas.microsoft.com/office/spreadsheetml/2009/9/main" uri="{CCE6A557-97BC-4b89-ADB6-D9C93CAAB3DF}">
      <x14:dataValidations xmlns:xm="http://schemas.microsoft.com/office/excel/2006/main" xWindow="556" yWindow="288" count="5">
        <x14:dataValidation type="decimal" errorStyle="warning" operator="equal" allowBlank="1" showInputMessage="1" showErrorMessage="1" promptTitle="Tähelepanu!" prompt="Lähetuskulude kogusumma peab olema võrdne töölehel &quot;Lähetuskulud&quot; saadud kogusummaga.">
          <x14:formula1>
            <xm:f>'2. Lähetuskulud'!I84</xm:f>
          </x14:formula1>
          <xm:sqref>D26</xm:sqref>
        </x14:dataValidation>
        <x14:dataValidation type="decimal" errorStyle="warning" operator="equal" allowBlank="1" showInputMessage="1" showErrorMessage="1" promptTitle="Tähelepanu!" prompt="Muude otseste kulude kogusumma peab olema võrdne töölehel &quot;Muud otsesed kulud&quot; saadud kogusummaga.">
          <x14:formula1>
            <xm:f>'6. Muud otsesed kulud'!I27</xm:f>
          </x14:formula1>
          <xm:sqref>D30</xm:sqref>
        </x14:dataValidation>
        <x14:dataValidation type="decimal" operator="equal" allowBlank="1" showInputMessage="1" showErrorMessage="1" promptTitle="Tähelepanu!" prompt="Kinnisvarale tehtud kulude kogusumma peab olema võrdne töölehel &quot;Kinnisvara&quot; saadud kogusummaga.">
          <x14:formula1>
            <xm:f>'5. Kinnisvara'!I25</xm:f>
          </x14:formula1>
          <xm:sqref>D29</xm:sqref>
        </x14:dataValidation>
        <x14:dataValidation type="decimal" errorStyle="warning" operator="equal" allowBlank="1" showInputMessage="1" showErrorMessage="1" promptTitle="Tähelepanu!" prompt="Seadmete, varustuse ja IKT-arenduste kogusumma peab olema võrdne vastaval töölehel saadud kogusummaga.">
          <x14:formula1>
            <xm:f>'4. Seadmed, varust, IKT'!I25</xm:f>
          </x14:formula1>
          <xm:sqref>D28</xm:sqref>
        </x14:dataValidation>
        <x14:dataValidation type="decimal" errorStyle="warning" operator="equal" allowBlank="1" showInputMessage="1" showErrorMessage="1" promptTitle="Tähelepanu!" prompt="EL avalikustamise kulude kogusumma peab olema võrdne töölehel &quot;EL avalikustamise kulud&quot; saadud kogusummaga.">
          <x14:formula1>
            <xm:f>' 3. EL avalikustamise kulud'!I25</xm:f>
          </x14:formula1>
          <xm:sqref>D27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B1:I28"/>
  <sheetViews>
    <sheetView workbookViewId="0">
      <selection activeCell="B7" sqref="B7:H7"/>
    </sheetView>
  </sheetViews>
  <sheetFormatPr defaultRowHeight="15.75" x14ac:dyDescent="0.25"/>
  <cols>
    <col min="1" max="1" width="4.7109375" style="17" customWidth="1"/>
    <col min="2" max="2" width="9.140625" style="17"/>
    <col min="3" max="3" width="18.28515625" style="17" customWidth="1"/>
    <col min="4" max="4" width="25.5703125" style="17" customWidth="1"/>
    <col min="5" max="5" width="16.7109375" style="13" customWidth="1"/>
    <col min="6" max="7" width="15.7109375" style="13" customWidth="1"/>
    <col min="8" max="8" width="15.42578125" style="17" customWidth="1"/>
    <col min="9" max="16384" width="9.140625" style="17"/>
  </cols>
  <sheetData>
    <row r="1" spans="2:9" x14ac:dyDescent="0.25">
      <c r="B1" s="3" t="s">
        <v>65</v>
      </c>
      <c r="C1" s="3"/>
    </row>
    <row r="2" spans="2:9" x14ac:dyDescent="0.25">
      <c r="B2" s="3"/>
      <c r="C2" s="3"/>
    </row>
    <row r="4" spans="2:9" x14ac:dyDescent="0.25">
      <c r="B4" s="15"/>
      <c r="C4" s="169" t="s">
        <v>6</v>
      </c>
      <c r="D4" s="169"/>
      <c r="E4" s="169"/>
      <c r="F4" s="169"/>
      <c r="G4" s="169"/>
      <c r="H4" s="169"/>
      <c r="I4" s="170" t="s">
        <v>12</v>
      </c>
    </row>
    <row r="5" spans="2:9" x14ac:dyDescent="0.25">
      <c r="B5" s="171" t="s">
        <v>1</v>
      </c>
      <c r="C5" s="173" t="s">
        <v>71</v>
      </c>
      <c r="D5" s="174"/>
      <c r="E5" s="174"/>
      <c r="F5" s="174"/>
      <c r="G5" s="174"/>
      <c r="H5" s="175"/>
      <c r="I5" s="170"/>
    </row>
    <row r="6" spans="2:9" ht="31.5" x14ac:dyDescent="0.25">
      <c r="B6" s="172"/>
      <c r="C6" s="5" t="s">
        <v>39</v>
      </c>
      <c r="D6" s="5" t="s">
        <v>40</v>
      </c>
      <c r="E6" s="5" t="s">
        <v>41</v>
      </c>
      <c r="F6" s="5" t="s">
        <v>42</v>
      </c>
      <c r="G6" s="5" t="s">
        <v>53</v>
      </c>
      <c r="H6" s="5" t="s">
        <v>43</v>
      </c>
      <c r="I6" s="170"/>
    </row>
    <row r="7" spans="2:9" x14ac:dyDescent="0.25">
      <c r="B7" s="166" t="s">
        <v>350</v>
      </c>
      <c r="C7" s="167"/>
      <c r="D7" s="167"/>
      <c r="E7" s="167"/>
      <c r="F7" s="167"/>
      <c r="G7" s="167"/>
      <c r="H7" s="168"/>
      <c r="I7" s="76">
        <v>0</v>
      </c>
    </row>
    <row r="8" spans="2:9" s="25" customFormat="1" x14ac:dyDescent="0.25">
      <c r="B8" s="23"/>
      <c r="C8" s="23"/>
      <c r="D8" s="23"/>
      <c r="E8" s="24"/>
      <c r="F8" s="24"/>
      <c r="G8" s="24"/>
      <c r="H8" s="23"/>
      <c r="I8" s="64"/>
    </row>
    <row r="9" spans="2:9" s="25" customFormat="1" x14ac:dyDescent="0.25">
      <c r="B9" s="23"/>
      <c r="C9" s="23"/>
      <c r="D9" s="23"/>
      <c r="E9" s="24"/>
      <c r="F9" s="23"/>
      <c r="G9" s="24"/>
      <c r="H9" s="23"/>
      <c r="I9" s="64"/>
    </row>
    <row r="10" spans="2:9" s="25" customFormat="1" x14ac:dyDescent="0.25">
      <c r="B10" s="23"/>
      <c r="C10" s="23"/>
      <c r="D10" s="23"/>
      <c r="E10" s="24"/>
      <c r="F10" s="23"/>
      <c r="G10" s="24"/>
      <c r="H10" s="23"/>
      <c r="I10" s="64"/>
    </row>
    <row r="11" spans="2:9" s="25" customFormat="1" x14ac:dyDescent="0.25">
      <c r="B11" s="23"/>
      <c r="C11" s="23"/>
      <c r="D11" s="23"/>
      <c r="E11" s="24"/>
      <c r="F11" s="24"/>
      <c r="G11" s="24"/>
      <c r="H11" s="23"/>
      <c r="I11" s="64"/>
    </row>
    <row r="12" spans="2:9" s="25" customFormat="1" x14ac:dyDescent="0.25">
      <c r="B12" s="23"/>
      <c r="C12" s="23"/>
      <c r="D12" s="23"/>
      <c r="E12" s="24"/>
      <c r="F12" s="23"/>
      <c r="G12" s="24"/>
      <c r="H12" s="23"/>
      <c r="I12" s="64"/>
    </row>
    <row r="13" spans="2:9" s="25" customFormat="1" x14ac:dyDescent="0.25">
      <c r="B13" s="23"/>
      <c r="C13" s="23"/>
      <c r="D13" s="23"/>
      <c r="E13" s="24"/>
      <c r="F13" s="23"/>
      <c r="G13" s="24"/>
      <c r="H13" s="23"/>
      <c r="I13" s="64"/>
    </row>
    <row r="14" spans="2:9" s="25" customFormat="1" x14ac:dyDescent="0.25">
      <c r="B14" s="23"/>
      <c r="C14" s="23"/>
      <c r="D14" s="23"/>
      <c r="E14" s="24"/>
      <c r="F14" s="23"/>
      <c r="G14" s="24"/>
      <c r="H14" s="23"/>
      <c r="I14" s="64"/>
    </row>
    <row r="15" spans="2:9" s="25" customFormat="1" x14ac:dyDescent="0.25">
      <c r="B15" s="23"/>
      <c r="C15" s="23"/>
      <c r="D15" s="23"/>
      <c r="E15" s="24"/>
      <c r="F15" s="23"/>
      <c r="G15" s="24"/>
      <c r="H15" s="23"/>
      <c r="I15" s="64"/>
    </row>
    <row r="16" spans="2:9" s="25" customFormat="1" x14ac:dyDescent="0.25">
      <c r="B16" s="23"/>
      <c r="C16" s="23"/>
      <c r="D16" s="23"/>
      <c r="E16" s="24"/>
      <c r="F16" s="23"/>
      <c r="G16" s="24"/>
      <c r="H16" s="23"/>
      <c r="I16" s="64"/>
    </row>
    <row r="17" spans="2:9" s="25" customFormat="1" x14ac:dyDescent="0.25">
      <c r="B17" s="23"/>
      <c r="C17" s="23"/>
      <c r="D17" s="23"/>
      <c r="E17" s="24"/>
      <c r="F17" s="23"/>
      <c r="G17" s="24"/>
      <c r="H17" s="23"/>
      <c r="I17" s="64"/>
    </row>
    <row r="18" spans="2:9" s="25" customFormat="1" x14ac:dyDescent="0.25">
      <c r="B18" s="23"/>
      <c r="C18" s="23"/>
      <c r="D18" s="23"/>
      <c r="E18" s="24"/>
      <c r="F18" s="23"/>
      <c r="G18" s="24"/>
      <c r="H18" s="23"/>
      <c r="I18" s="64"/>
    </row>
    <row r="19" spans="2:9" s="25" customFormat="1" x14ac:dyDescent="0.25">
      <c r="B19" s="23"/>
      <c r="C19" s="23"/>
      <c r="D19" s="23"/>
      <c r="E19" s="24"/>
      <c r="F19" s="23"/>
      <c r="G19" s="24"/>
      <c r="H19" s="23"/>
      <c r="I19" s="64"/>
    </row>
    <row r="20" spans="2:9" s="25" customFormat="1" x14ac:dyDescent="0.25">
      <c r="B20" s="23"/>
      <c r="C20" s="23"/>
      <c r="D20" s="23"/>
      <c r="E20" s="24"/>
      <c r="F20" s="23"/>
      <c r="G20" s="24"/>
      <c r="H20" s="23"/>
      <c r="I20" s="64"/>
    </row>
    <row r="21" spans="2:9" s="25" customFormat="1" x14ac:dyDescent="0.25">
      <c r="B21" s="23"/>
      <c r="C21" s="23"/>
      <c r="D21" s="23"/>
      <c r="E21" s="24"/>
      <c r="F21" s="23"/>
      <c r="G21" s="24"/>
      <c r="H21" s="23"/>
      <c r="I21" s="64"/>
    </row>
    <row r="22" spans="2:9" s="25" customFormat="1" x14ac:dyDescent="0.25">
      <c r="B22" s="23"/>
      <c r="C22" s="23"/>
      <c r="D22" s="23"/>
      <c r="E22" s="24"/>
      <c r="F22" s="23"/>
      <c r="G22" s="24"/>
      <c r="H22" s="23"/>
      <c r="I22" s="64"/>
    </row>
    <row r="23" spans="2:9" s="25" customFormat="1" x14ac:dyDescent="0.25">
      <c r="B23" s="23"/>
      <c r="C23" s="23"/>
      <c r="D23" s="23"/>
      <c r="E23" s="24"/>
      <c r="F23" s="23"/>
      <c r="G23" s="24"/>
      <c r="H23" s="23"/>
      <c r="I23" s="64"/>
    </row>
    <row r="24" spans="2:9" s="25" customFormat="1" x14ac:dyDescent="0.25">
      <c r="B24" s="23"/>
      <c r="C24" s="23"/>
      <c r="D24" s="23"/>
      <c r="E24" s="24"/>
      <c r="F24" s="23"/>
      <c r="G24" s="24"/>
      <c r="H24" s="23"/>
      <c r="I24" s="64"/>
    </row>
    <row r="25" spans="2:9" s="25" customFormat="1" x14ac:dyDescent="0.25">
      <c r="B25" s="23"/>
      <c r="C25" s="23"/>
      <c r="D25" s="23"/>
      <c r="E25" s="24"/>
      <c r="F25" s="24"/>
      <c r="G25" s="24"/>
      <c r="H25" s="23"/>
      <c r="I25" s="64"/>
    </row>
    <row r="26" spans="2:9" x14ac:dyDescent="0.25">
      <c r="B26" s="166" t="s">
        <v>123</v>
      </c>
      <c r="C26" s="167"/>
      <c r="D26" s="167"/>
      <c r="E26" s="167"/>
      <c r="F26" s="167"/>
      <c r="G26" s="167"/>
      <c r="H26" s="168"/>
      <c r="I26" s="76">
        <f>SUM(I8:I25)</f>
        <v>0</v>
      </c>
    </row>
    <row r="27" spans="2:9" x14ac:dyDescent="0.25">
      <c r="B27" s="166" t="s">
        <v>50</v>
      </c>
      <c r="C27" s="167"/>
      <c r="D27" s="167"/>
      <c r="E27" s="167"/>
      <c r="F27" s="167"/>
      <c r="G27" s="167"/>
      <c r="H27" s="168"/>
      <c r="I27" s="76">
        <f>I7+I26</f>
        <v>0</v>
      </c>
    </row>
    <row r="28" spans="2:9" x14ac:dyDescent="0.25">
      <c r="B28" s="17" t="s">
        <v>122</v>
      </c>
    </row>
  </sheetData>
  <sheetProtection formatCells="0" formatColumns="0" insertColumns="0" insertRows="0" deleteColumns="0" deleteRows="0" selectLockedCells="1"/>
  <mergeCells count="7">
    <mergeCell ref="B26:H26"/>
    <mergeCell ref="B27:H27"/>
    <mergeCell ref="C4:H4"/>
    <mergeCell ref="I4:I6"/>
    <mergeCell ref="B5:B6"/>
    <mergeCell ref="C5:H5"/>
    <mergeCell ref="B7:H7"/>
  </mergeCells>
  <dataValidations xWindow="680" yWindow="473" count="1">
    <dataValidation type="date" operator="greaterThanOrEqual" allowBlank="1" showInputMessage="1" showErrorMessage="1" errorTitle="Tähelepanu!" error="Kulu tasumise kuupäev ei saa olla varasem kui kuludokumendi kuupäev." promptTitle="Tähelepanu!" prompt="Kulu tasumise kuupäev ei saa olla varasem kui kuludokumendi kuupäev." sqref="G8:G25">
      <formula1>F8</formula1>
    </dataValidation>
  </dataValidations>
  <pageMargins left="0.7" right="0.7" top="0.75" bottom="0.75" header="0.3" footer="0.3"/>
  <pageSetup paperSize="9" scale="67" fitToHeight="0"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pageSetUpPr fitToPage="1"/>
  </sheetPr>
  <dimension ref="A1:I88"/>
  <sheetViews>
    <sheetView topLeftCell="A52" zoomScale="90" zoomScaleNormal="90" workbookViewId="0">
      <selection activeCell="A28" sqref="A28:XFD28"/>
    </sheetView>
  </sheetViews>
  <sheetFormatPr defaultRowHeight="15.75" x14ac:dyDescent="0.25"/>
  <cols>
    <col min="1" max="1" width="4.5703125" style="17" customWidth="1"/>
    <col min="2" max="2" width="9.140625" style="1"/>
    <col min="3" max="3" width="18.28515625" style="17" customWidth="1"/>
    <col min="4" max="4" width="25.5703125" style="1" customWidth="1"/>
    <col min="5" max="5" width="19.7109375" bestFit="1" customWidth="1"/>
    <col min="6" max="6" width="15.7109375" customWidth="1"/>
    <col min="7" max="7" width="15.7109375" style="13" customWidth="1"/>
    <col min="8" max="8" width="15.42578125" style="17" customWidth="1"/>
    <col min="9" max="9" width="10.140625" style="1" bestFit="1" customWidth="1"/>
    <col min="10" max="16384" width="9.140625" style="1"/>
  </cols>
  <sheetData>
    <row r="1" spans="2:9" x14ac:dyDescent="0.25">
      <c r="B1" s="3" t="s">
        <v>124</v>
      </c>
      <c r="C1" s="3"/>
    </row>
    <row r="3" spans="2:9" x14ac:dyDescent="0.25">
      <c r="B3" s="4"/>
      <c r="C3" s="169" t="s">
        <v>6</v>
      </c>
      <c r="D3" s="169"/>
      <c r="E3" s="169"/>
      <c r="F3" s="169"/>
      <c r="G3" s="169"/>
      <c r="H3" s="169"/>
      <c r="I3" s="170" t="s">
        <v>12</v>
      </c>
    </row>
    <row r="4" spans="2:9" x14ac:dyDescent="0.25">
      <c r="B4" s="171" t="s">
        <v>1</v>
      </c>
      <c r="C4" s="173" t="s">
        <v>72</v>
      </c>
      <c r="D4" s="174"/>
      <c r="E4" s="174"/>
      <c r="F4" s="174"/>
      <c r="G4" s="174"/>
      <c r="H4" s="175"/>
      <c r="I4" s="170"/>
    </row>
    <row r="5" spans="2:9" ht="31.5" x14ac:dyDescent="0.25">
      <c r="B5" s="172"/>
      <c r="C5" s="5" t="s">
        <v>39</v>
      </c>
      <c r="D5" s="5" t="s">
        <v>40</v>
      </c>
      <c r="E5" s="5" t="s">
        <v>41</v>
      </c>
      <c r="F5" s="5" t="s">
        <v>42</v>
      </c>
      <c r="G5" s="5" t="s">
        <v>53</v>
      </c>
      <c r="H5" s="5" t="s">
        <v>43</v>
      </c>
      <c r="I5" s="170"/>
    </row>
    <row r="6" spans="2:9" s="25" customFormat="1" ht="47.25" x14ac:dyDescent="0.25">
      <c r="B6" s="125" t="s">
        <v>154</v>
      </c>
      <c r="C6" s="23" t="s">
        <v>155</v>
      </c>
      <c r="D6" s="23" t="s">
        <v>156</v>
      </c>
      <c r="E6" s="117" t="s">
        <v>157</v>
      </c>
      <c r="F6" s="24">
        <v>42461</v>
      </c>
      <c r="G6" s="24">
        <v>42482</v>
      </c>
      <c r="H6" s="116" t="s">
        <v>158</v>
      </c>
      <c r="I6" s="64">
        <v>695</v>
      </c>
    </row>
    <row r="7" spans="2:9" s="25" customFormat="1" ht="47.25" x14ac:dyDescent="0.25">
      <c r="B7" s="126" t="s">
        <v>159</v>
      </c>
      <c r="C7" s="23" t="s">
        <v>155</v>
      </c>
      <c r="D7" s="23" t="s">
        <v>156</v>
      </c>
      <c r="E7" s="117" t="s">
        <v>160</v>
      </c>
      <c r="F7" s="24">
        <v>42467</v>
      </c>
      <c r="G7" s="24">
        <v>42488</v>
      </c>
      <c r="H7" s="116" t="s">
        <v>161</v>
      </c>
      <c r="I7" s="64">
        <v>557</v>
      </c>
    </row>
    <row r="8" spans="2:9" s="25" customFormat="1" ht="63" x14ac:dyDescent="0.25">
      <c r="B8" s="126" t="s">
        <v>162</v>
      </c>
      <c r="C8" s="23" t="s">
        <v>155</v>
      </c>
      <c r="D8" s="23" t="s">
        <v>156</v>
      </c>
      <c r="E8" s="117" t="s">
        <v>163</v>
      </c>
      <c r="F8" s="24">
        <v>42470</v>
      </c>
      <c r="G8" s="24">
        <v>42492</v>
      </c>
      <c r="H8" s="116" t="s">
        <v>164</v>
      </c>
      <c r="I8" s="64">
        <v>265.99</v>
      </c>
    </row>
    <row r="9" spans="2:9" s="25" customFormat="1" ht="47.25" x14ac:dyDescent="0.25">
      <c r="B9" s="126" t="s">
        <v>165</v>
      </c>
      <c r="C9" s="23" t="s">
        <v>155</v>
      </c>
      <c r="D9" s="23" t="s">
        <v>156</v>
      </c>
      <c r="E9" s="117" t="s">
        <v>170</v>
      </c>
      <c r="F9" s="24">
        <v>42470</v>
      </c>
      <c r="G9" s="24">
        <v>42492</v>
      </c>
      <c r="H9" s="116" t="s">
        <v>171</v>
      </c>
      <c r="I9" s="64">
        <v>440</v>
      </c>
    </row>
    <row r="10" spans="2:9" s="25" customFormat="1" ht="47.25" x14ac:dyDescent="0.25">
      <c r="B10" s="126" t="s">
        <v>168</v>
      </c>
      <c r="C10" s="23" t="s">
        <v>155</v>
      </c>
      <c r="D10" s="23" t="s">
        <v>156</v>
      </c>
      <c r="E10" s="117" t="s">
        <v>173</v>
      </c>
      <c r="F10" s="24">
        <v>42470</v>
      </c>
      <c r="G10" s="24">
        <v>42492</v>
      </c>
      <c r="H10" s="116" t="s">
        <v>174</v>
      </c>
      <c r="I10" s="64">
        <v>520</v>
      </c>
    </row>
    <row r="11" spans="2:9" s="25" customFormat="1" ht="31.5" x14ac:dyDescent="0.25">
      <c r="B11" s="126" t="s">
        <v>169</v>
      </c>
      <c r="C11" s="23" t="s">
        <v>155</v>
      </c>
      <c r="D11" s="23" t="s">
        <v>156</v>
      </c>
      <c r="E11" s="117" t="s">
        <v>175</v>
      </c>
      <c r="F11" s="24">
        <v>42471</v>
      </c>
      <c r="G11" s="24">
        <v>42492</v>
      </c>
      <c r="H11" s="116" t="s">
        <v>176</v>
      </c>
      <c r="I11" s="64">
        <v>660</v>
      </c>
    </row>
    <row r="12" spans="2:9" s="25" customFormat="1" ht="31.5" x14ac:dyDescent="0.25">
      <c r="B12" s="126" t="s">
        <v>172</v>
      </c>
      <c r="C12" s="23" t="s">
        <v>155</v>
      </c>
      <c r="D12" s="23" t="s">
        <v>156</v>
      </c>
      <c r="E12" s="117" t="s">
        <v>166</v>
      </c>
      <c r="F12" s="24">
        <v>42471</v>
      </c>
      <c r="G12" s="24">
        <v>42492</v>
      </c>
      <c r="H12" s="116" t="s">
        <v>167</v>
      </c>
      <c r="I12" s="64">
        <v>528</v>
      </c>
    </row>
    <row r="13" spans="2:9" s="25" customFormat="1" ht="47.25" x14ac:dyDescent="0.25">
      <c r="B13" s="126" t="s">
        <v>177</v>
      </c>
      <c r="C13" s="23" t="s">
        <v>155</v>
      </c>
      <c r="D13" s="23" t="s">
        <v>156</v>
      </c>
      <c r="E13" s="117" t="s">
        <v>178</v>
      </c>
      <c r="F13" s="24">
        <v>42473</v>
      </c>
      <c r="G13" s="24">
        <v>42494</v>
      </c>
      <c r="H13" s="116" t="s">
        <v>179</v>
      </c>
      <c r="I13" s="64">
        <v>6.78</v>
      </c>
    </row>
    <row r="14" spans="2:9" s="25" customFormat="1" ht="78.75" x14ac:dyDescent="0.25">
      <c r="B14" s="126" t="s">
        <v>180</v>
      </c>
      <c r="C14" s="23" t="s">
        <v>181</v>
      </c>
      <c r="D14" s="23" t="s">
        <v>156</v>
      </c>
      <c r="E14" s="117" t="s">
        <v>182</v>
      </c>
      <c r="F14" s="24">
        <v>42474</v>
      </c>
      <c r="G14" s="24">
        <v>42475</v>
      </c>
      <c r="H14" s="116" t="s">
        <v>183</v>
      </c>
      <c r="I14" s="64">
        <v>2968.36</v>
      </c>
    </row>
    <row r="15" spans="2:9" s="25" customFormat="1" ht="78.75" x14ac:dyDescent="0.25">
      <c r="B15" s="126" t="s">
        <v>184</v>
      </c>
      <c r="C15" s="23" t="s">
        <v>155</v>
      </c>
      <c r="D15" s="23" t="s">
        <v>156</v>
      </c>
      <c r="E15" s="117" t="s">
        <v>185</v>
      </c>
      <c r="F15" s="24">
        <v>42475</v>
      </c>
      <c r="G15" s="24">
        <v>42496</v>
      </c>
      <c r="H15" s="116" t="s">
        <v>330</v>
      </c>
      <c r="I15" s="64">
        <v>436</v>
      </c>
    </row>
    <row r="16" spans="2:9" s="25" customFormat="1" ht="47.25" x14ac:dyDescent="0.25">
      <c r="B16" s="126" t="s">
        <v>186</v>
      </c>
      <c r="C16" s="23" t="s">
        <v>155</v>
      </c>
      <c r="D16" s="23" t="s">
        <v>156</v>
      </c>
      <c r="E16" s="117" t="s">
        <v>187</v>
      </c>
      <c r="F16" s="24">
        <v>42475</v>
      </c>
      <c r="G16" s="24">
        <v>42496</v>
      </c>
      <c r="H16" s="116" t="s">
        <v>188</v>
      </c>
      <c r="I16" s="64">
        <v>481</v>
      </c>
    </row>
    <row r="17" spans="2:9" s="25" customFormat="1" ht="63" x14ac:dyDescent="0.25">
      <c r="B17" s="126" t="s">
        <v>190</v>
      </c>
      <c r="C17" s="23" t="s">
        <v>155</v>
      </c>
      <c r="D17" s="23" t="s">
        <v>156</v>
      </c>
      <c r="E17" s="117" t="s">
        <v>191</v>
      </c>
      <c r="F17" s="24">
        <v>42475</v>
      </c>
      <c r="G17" s="24">
        <v>42496</v>
      </c>
      <c r="H17" s="116" t="s">
        <v>192</v>
      </c>
      <c r="I17" s="64">
        <v>52.31</v>
      </c>
    </row>
    <row r="18" spans="2:9" s="25" customFormat="1" ht="47.25" x14ac:dyDescent="0.25">
      <c r="B18" s="126" t="s">
        <v>189</v>
      </c>
      <c r="C18" s="23" t="s">
        <v>155</v>
      </c>
      <c r="D18" s="23" t="s">
        <v>156</v>
      </c>
      <c r="E18" s="117" t="s">
        <v>193</v>
      </c>
      <c r="F18" s="24">
        <v>42479</v>
      </c>
      <c r="G18" s="24">
        <v>42500</v>
      </c>
      <c r="H18" s="116" t="s">
        <v>194</v>
      </c>
      <c r="I18" s="64">
        <v>140</v>
      </c>
    </row>
    <row r="19" spans="2:9" s="25" customFormat="1" ht="126" x14ac:dyDescent="0.25">
      <c r="B19" s="126" t="s">
        <v>195</v>
      </c>
      <c r="C19" s="23" t="s">
        <v>155</v>
      </c>
      <c r="D19" s="23" t="s">
        <v>156</v>
      </c>
      <c r="E19" s="117" t="s">
        <v>196</v>
      </c>
      <c r="F19" s="24">
        <v>42479</v>
      </c>
      <c r="G19" s="24">
        <v>42500</v>
      </c>
      <c r="H19" s="116" t="s">
        <v>197</v>
      </c>
      <c r="I19" s="64">
        <v>420</v>
      </c>
    </row>
    <row r="20" spans="2:9" s="25" customFormat="1" ht="47.25" x14ac:dyDescent="0.25">
      <c r="B20" s="126" t="s">
        <v>198</v>
      </c>
      <c r="C20" s="23" t="s">
        <v>155</v>
      </c>
      <c r="D20" s="23" t="s">
        <v>156</v>
      </c>
      <c r="E20" s="117" t="s">
        <v>199</v>
      </c>
      <c r="F20" s="24">
        <v>42481</v>
      </c>
      <c r="G20" s="24">
        <v>42502</v>
      </c>
      <c r="H20" s="116" t="s">
        <v>200</v>
      </c>
      <c r="I20" s="64">
        <v>329</v>
      </c>
    </row>
    <row r="21" spans="2:9" s="25" customFormat="1" ht="47.25" x14ac:dyDescent="0.25">
      <c r="B21" s="126" t="s">
        <v>201</v>
      </c>
      <c r="C21" s="23" t="s">
        <v>155</v>
      </c>
      <c r="D21" s="23" t="s">
        <v>156</v>
      </c>
      <c r="E21" s="117" t="s">
        <v>202</v>
      </c>
      <c r="F21" s="24">
        <v>42481</v>
      </c>
      <c r="G21" s="24">
        <v>42502</v>
      </c>
      <c r="H21" s="116" t="s">
        <v>203</v>
      </c>
      <c r="I21" s="64">
        <v>785</v>
      </c>
    </row>
    <row r="22" spans="2:9" s="25" customFormat="1" ht="47.25" x14ac:dyDescent="0.25">
      <c r="B22" s="126" t="s">
        <v>204</v>
      </c>
      <c r="C22" s="23" t="s">
        <v>155</v>
      </c>
      <c r="D22" s="23" t="s">
        <v>156</v>
      </c>
      <c r="E22" s="117" t="s">
        <v>205</v>
      </c>
      <c r="F22" s="24">
        <v>42481</v>
      </c>
      <c r="G22" s="24">
        <v>42502</v>
      </c>
      <c r="H22" s="116" t="s">
        <v>206</v>
      </c>
      <c r="I22" s="64">
        <v>168</v>
      </c>
    </row>
    <row r="23" spans="2:9" s="25" customFormat="1" ht="31.5" x14ac:dyDescent="0.25">
      <c r="B23" s="126" t="s">
        <v>207</v>
      </c>
      <c r="C23" s="23" t="s">
        <v>155</v>
      </c>
      <c r="D23" s="23" t="s">
        <v>156</v>
      </c>
      <c r="E23" s="117" t="s">
        <v>208</v>
      </c>
      <c r="F23" s="24">
        <v>42485</v>
      </c>
      <c r="G23" s="24">
        <v>42506</v>
      </c>
      <c r="H23" s="116" t="s">
        <v>209</v>
      </c>
      <c r="I23" s="64">
        <v>230</v>
      </c>
    </row>
    <row r="24" spans="2:9" s="25" customFormat="1" ht="31.5" x14ac:dyDescent="0.25">
      <c r="B24" s="126" t="s">
        <v>210</v>
      </c>
      <c r="C24" s="23" t="s">
        <v>155</v>
      </c>
      <c r="D24" s="23" t="s">
        <v>156</v>
      </c>
      <c r="E24" s="117" t="s">
        <v>211</v>
      </c>
      <c r="F24" s="24">
        <v>42486</v>
      </c>
      <c r="G24" s="24">
        <v>42507</v>
      </c>
      <c r="H24" s="116" t="s">
        <v>212</v>
      </c>
      <c r="I24" s="64">
        <v>255</v>
      </c>
    </row>
    <row r="25" spans="2:9" s="25" customFormat="1" ht="47.25" x14ac:dyDescent="0.25">
      <c r="B25" s="126" t="s">
        <v>213</v>
      </c>
      <c r="C25" s="23" t="s">
        <v>155</v>
      </c>
      <c r="D25" s="23" t="s">
        <v>156</v>
      </c>
      <c r="E25" s="117" t="s">
        <v>214</v>
      </c>
      <c r="F25" s="24">
        <v>42487</v>
      </c>
      <c r="G25" s="24">
        <v>42508</v>
      </c>
      <c r="H25" s="116" t="s">
        <v>215</v>
      </c>
      <c r="I25" s="64">
        <v>18.39</v>
      </c>
    </row>
    <row r="26" spans="2:9" s="25" customFormat="1" ht="94.5" x14ac:dyDescent="0.25">
      <c r="B26" s="126" t="s">
        <v>216</v>
      </c>
      <c r="C26" s="23" t="s">
        <v>155</v>
      </c>
      <c r="D26" s="23" t="s">
        <v>156</v>
      </c>
      <c r="E26" s="117" t="s">
        <v>217</v>
      </c>
      <c r="F26" s="24">
        <v>42488</v>
      </c>
      <c r="G26" s="24">
        <v>42509</v>
      </c>
      <c r="H26" s="116" t="s">
        <v>218</v>
      </c>
      <c r="I26" s="64">
        <v>293.56</v>
      </c>
    </row>
    <row r="27" spans="2:9" s="25" customFormat="1" ht="63" x14ac:dyDescent="0.25">
      <c r="B27" s="126" t="s">
        <v>219</v>
      </c>
      <c r="C27" s="23" t="s">
        <v>155</v>
      </c>
      <c r="D27" s="23" t="s">
        <v>221</v>
      </c>
      <c r="E27" s="117" t="s">
        <v>220</v>
      </c>
      <c r="F27" s="24">
        <v>42490</v>
      </c>
      <c r="G27" s="24">
        <v>42500</v>
      </c>
      <c r="H27" s="116" t="s">
        <v>222</v>
      </c>
      <c r="I27" s="64">
        <v>-35</v>
      </c>
    </row>
    <row r="28" spans="2:9" s="25" customFormat="1" ht="31.5" x14ac:dyDescent="0.25">
      <c r="B28" s="126" t="s">
        <v>242</v>
      </c>
      <c r="C28" s="23" t="s">
        <v>155</v>
      </c>
      <c r="D28" s="23" t="s">
        <v>156</v>
      </c>
      <c r="E28" s="117" t="s">
        <v>223</v>
      </c>
      <c r="F28" s="24">
        <v>42492</v>
      </c>
      <c r="G28" s="24">
        <v>42513</v>
      </c>
      <c r="H28" s="116" t="s">
        <v>224</v>
      </c>
      <c r="I28" s="64">
        <v>3.39</v>
      </c>
    </row>
    <row r="29" spans="2:9" s="25" customFormat="1" ht="47.25" x14ac:dyDescent="0.25">
      <c r="B29" s="126" t="s">
        <v>243</v>
      </c>
      <c r="C29" s="23" t="s">
        <v>155</v>
      </c>
      <c r="D29" s="23" t="s">
        <v>156</v>
      </c>
      <c r="E29" s="117" t="s">
        <v>225</v>
      </c>
      <c r="F29" s="24">
        <v>42493</v>
      </c>
      <c r="G29" s="24">
        <v>42514</v>
      </c>
      <c r="H29" s="116" t="s">
        <v>226</v>
      </c>
      <c r="I29" s="64">
        <v>3.79</v>
      </c>
    </row>
    <row r="30" spans="2:9" s="25" customFormat="1" ht="47.25" x14ac:dyDescent="0.25">
      <c r="B30" s="126" t="s">
        <v>244</v>
      </c>
      <c r="C30" s="23" t="s">
        <v>155</v>
      </c>
      <c r="D30" s="23" t="s">
        <v>156</v>
      </c>
      <c r="E30" s="117" t="s">
        <v>230</v>
      </c>
      <c r="F30" s="24">
        <v>42495</v>
      </c>
      <c r="G30" s="24">
        <v>42516</v>
      </c>
      <c r="H30" s="116" t="s">
        <v>231</v>
      </c>
      <c r="I30" s="64">
        <v>3.39</v>
      </c>
    </row>
    <row r="31" spans="2:9" s="25" customFormat="1" ht="78.75" x14ac:dyDescent="0.25">
      <c r="B31" s="126" t="s">
        <v>245</v>
      </c>
      <c r="C31" s="23" t="s">
        <v>155</v>
      </c>
      <c r="D31" s="23" t="s">
        <v>156</v>
      </c>
      <c r="E31" s="117" t="s">
        <v>232</v>
      </c>
      <c r="F31" s="24">
        <v>42499</v>
      </c>
      <c r="G31" s="24">
        <v>42531</v>
      </c>
      <c r="H31" s="116" t="s">
        <v>233</v>
      </c>
      <c r="I31" s="64">
        <v>4524</v>
      </c>
    </row>
    <row r="32" spans="2:9" s="25" customFormat="1" ht="63" x14ac:dyDescent="0.25">
      <c r="B32" s="126" t="s">
        <v>246</v>
      </c>
      <c r="C32" s="23" t="s">
        <v>155</v>
      </c>
      <c r="D32" s="23" t="s">
        <v>221</v>
      </c>
      <c r="E32" s="117" t="s">
        <v>234</v>
      </c>
      <c r="F32" s="24">
        <v>42501</v>
      </c>
      <c r="G32" s="24">
        <v>42531</v>
      </c>
      <c r="H32" s="116" t="s">
        <v>235</v>
      </c>
      <c r="I32" s="64">
        <v>-522</v>
      </c>
    </row>
    <row r="33" spans="2:9" s="25" customFormat="1" ht="63" x14ac:dyDescent="0.25">
      <c r="B33" s="126" t="s">
        <v>247</v>
      </c>
      <c r="C33" s="23" t="s">
        <v>155</v>
      </c>
      <c r="D33" s="23" t="s">
        <v>221</v>
      </c>
      <c r="E33" s="117" t="s">
        <v>241</v>
      </c>
      <c r="F33" s="24">
        <v>42513</v>
      </c>
      <c r="G33" s="24">
        <v>42531</v>
      </c>
      <c r="H33" s="116" t="s">
        <v>235</v>
      </c>
      <c r="I33" s="64">
        <v>-60</v>
      </c>
    </row>
    <row r="34" spans="2:9" s="25" customFormat="1" x14ac:dyDescent="0.25">
      <c r="B34" s="126" t="s">
        <v>248</v>
      </c>
      <c r="C34" s="23" t="s">
        <v>251</v>
      </c>
      <c r="D34" s="23" t="s">
        <v>252</v>
      </c>
      <c r="E34" s="117" t="s">
        <v>253</v>
      </c>
      <c r="F34" s="24">
        <v>42474</v>
      </c>
      <c r="G34" s="24">
        <v>42485</v>
      </c>
      <c r="H34" s="116" t="s">
        <v>273</v>
      </c>
      <c r="I34" s="64">
        <v>190</v>
      </c>
    </row>
    <row r="35" spans="2:9" s="25" customFormat="1" x14ac:dyDescent="0.25">
      <c r="B35" s="126" t="s">
        <v>249</v>
      </c>
      <c r="C35" s="23" t="s">
        <v>255</v>
      </c>
      <c r="D35" s="23" t="s">
        <v>252</v>
      </c>
      <c r="E35" s="127" t="s">
        <v>257</v>
      </c>
      <c r="F35" s="24">
        <v>42468</v>
      </c>
      <c r="G35" s="24">
        <v>42485</v>
      </c>
      <c r="H35" s="116" t="s">
        <v>273</v>
      </c>
      <c r="I35" s="64">
        <v>190</v>
      </c>
    </row>
    <row r="36" spans="2:9" s="25" customFormat="1" x14ac:dyDescent="0.25">
      <c r="B36" s="126" t="s">
        <v>250</v>
      </c>
      <c r="C36" s="23" t="s">
        <v>259</v>
      </c>
      <c r="D36" s="23" t="s">
        <v>256</v>
      </c>
      <c r="E36" s="117" t="s">
        <v>260</v>
      </c>
      <c r="F36" s="24">
        <v>42503</v>
      </c>
      <c r="G36" s="24">
        <v>42508</v>
      </c>
      <c r="H36" s="116" t="s">
        <v>5</v>
      </c>
      <c r="I36" s="64">
        <v>18.829999999999998</v>
      </c>
    </row>
    <row r="37" spans="2:9" s="25" customFormat="1" ht="31.5" x14ac:dyDescent="0.25">
      <c r="B37" s="126" t="s">
        <v>254</v>
      </c>
      <c r="C37" s="23" t="s">
        <v>262</v>
      </c>
      <c r="D37" s="23" t="s">
        <v>256</v>
      </c>
      <c r="E37" s="117" t="s">
        <v>263</v>
      </c>
      <c r="F37" s="24">
        <v>42503</v>
      </c>
      <c r="G37" s="24">
        <v>42508</v>
      </c>
      <c r="H37" s="116" t="s">
        <v>274</v>
      </c>
      <c r="I37" s="64">
        <v>202.15</v>
      </c>
    </row>
    <row r="38" spans="2:9" s="25" customFormat="1" ht="31.5" x14ac:dyDescent="0.25">
      <c r="B38" s="126" t="s">
        <v>258</v>
      </c>
      <c r="C38" s="23" t="s">
        <v>265</v>
      </c>
      <c r="D38" s="23" t="s">
        <v>256</v>
      </c>
      <c r="E38" s="117" t="s">
        <v>266</v>
      </c>
      <c r="F38" s="24">
        <v>42503</v>
      </c>
      <c r="G38" s="24">
        <v>42508</v>
      </c>
      <c r="H38" s="116" t="s">
        <v>274</v>
      </c>
      <c r="I38" s="64">
        <v>197.97</v>
      </c>
    </row>
    <row r="39" spans="2:9" s="25" customFormat="1" ht="31.5" x14ac:dyDescent="0.25">
      <c r="B39" s="126" t="s">
        <v>261</v>
      </c>
      <c r="C39" s="23" t="s">
        <v>268</v>
      </c>
      <c r="D39" s="23" t="s">
        <v>256</v>
      </c>
      <c r="E39" s="117" t="s">
        <v>269</v>
      </c>
      <c r="F39" s="24">
        <v>42503</v>
      </c>
      <c r="G39" s="24">
        <v>42508</v>
      </c>
      <c r="H39" s="116" t="s">
        <v>274</v>
      </c>
      <c r="I39" s="64">
        <v>158.97999999999999</v>
      </c>
    </row>
    <row r="40" spans="2:9" s="25" customFormat="1" x14ac:dyDescent="0.25">
      <c r="B40" s="126" t="s">
        <v>264</v>
      </c>
      <c r="C40" s="23" t="s">
        <v>271</v>
      </c>
      <c r="D40" s="23" t="s">
        <v>256</v>
      </c>
      <c r="E40" s="117" t="s">
        <v>275</v>
      </c>
      <c r="F40" s="24">
        <v>42502</v>
      </c>
      <c r="G40" s="24">
        <v>42508</v>
      </c>
      <c r="H40" s="116" t="s">
        <v>273</v>
      </c>
      <c r="I40" s="64">
        <v>140</v>
      </c>
    </row>
    <row r="41" spans="2:9" s="25" customFormat="1" x14ac:dyDescent="0.25">
      <c r="B41" s="126" t="s">
        <v>267</v>
      </c>
      <c r="C41" s="23" t="s">
        <v>276</v>
      </c>
      <c r="D41" s="23" t="s">
        <v>256</v>
      </c>
      <c r="E41" s="117" t="s">
        <v>277</v>
      </c>
      <c r="F41" s="24">
        <v>42503</v>
      </c>
      <c r="G41" s="24">
        <v>42508</v>
      </c>
      <c r="H41" s="116" t="s">
        <v>273</v>
      </c>
      <c r="I41" s="64">
        <v>190</v>
      </c>
    </row>
    <row r="42" spans="2:9" s="25" customFormat="1" x14ac:dyDescent="0.25">
      <c r="B42" s="126" t="s">
        <v>270</v>
      </c>
      <c r="C42" s="23" t="s">
        <v>278</v>
      </c>
      <c r="D42" s="23" t="s">
        <v>256</v>
      </c>
      <c r="E42" s="117" t="s">
        <v>279</v>
      </c>
      <c r="F42" s="24">
        <v>42503</v>
      </c>
      <c r="G42" s="24">
        <v>42508</v>
      </c>
      <c r="H42" s="116" t="s">
        <v>273</v>
      </c>
      <c r="I42" s="64">
        <v>190</v>
      </c>
    </row>
    <row r="43" spans="2:9" s="25" customFormat="1" x14ac:dyDescent="0.25">
      <c r="B43" s="126" t="s">
        <v>280</v>
      </c>
      <c r="C43" s="23" t="s">
        <v>283</v>
      </c>
      <c r="D43" s="23" t="s">
        <v>256</v>
      </c>
      <c r="E43" s="117" t="s">
        <v>284</v>
      </c>
      <c r="F43" s="24">
        <v>42503</v>
      </c>
      <c r="G43" s="24">
        <v>42508</v>
      </c>
      <c r="H43" s="116" t="s">
        <v>273</v>
      </c>
      <c r="I43" s="64">
        <v>190</v>
      </c>
    </row>
    <row r="44" spans="2:9" s="25" customFormat="1" ht="31.5" x14ac:dyDescent="0.25">
      <c r="B44" s="126" t="s">
        <v>281</v>
      </c>
      <c r="C44" s="23" t="s">
        <v>285</v>
      </c>
      <c r="D44" s="23" t="s">
        <v>256</v>
      </c>
      <c r="E44" s="117" t="s">
        <v>286</v>
      </c>
      <c r="F44" s="24">
        <v>42503</v>
      </c>
      <c r="G44" s="24">
        <v>42508</v>
      </c>
      <c r="H44" s="116" t="s">
        <v>274</v>
      </c>
      <c r="I44" s="64">
        <v>199.18</v>
      </c>
    </row>
    <row r="45" spans="2:9" s="25" customFormat="1" x14ac:dyDescent="0.25">
      <c r="B45" s="126" t="s">
        <v>282</v>
      </c>
      <c r="C45" s="23" t="s">
        <v>288</v>
      </c>
      <c r="D45" s="23" t="s">
        <v>256</v>
      </c>
      <c r="E45" s="117" t="s">
        <v>289</v>
      </c>
      <c r="F45" s="24">
        <v>42503</v>
      </c>
      <c r="G45" s="24">
        <v>42508</v>
      </c>
      <c r="H45" s="116" t="s">
        <v>5</v>
      </c>
      <c r="I45" s="64">
        <v>13.66</v>
      </c>
    </row>
    <row r="46" spans="2:9" s="25" customFormat="1" x14ac:dyDescent="0.25">
      <c r="B46" s="126" t="s">
        <v>287</v>
      </c>
      <c r="C46" s="23" t="s">
        <v>291</v>
      </c>
      <c r="D46" s="23" t="s">
        <v>256</v>
      </c>
      <c r="E46" s="117" t="s">
        <v>292</v>
      </c>
      <c r="F46" s="24">
        <v>42503</v>
      </c>
      <c r="G46" s="24">
        <v>42508</v>
      </c>
      <c r="H46" s="116" t="s">
        <v>273</v>
      </c>
      <c r="I46" s="64">
        <v>190</v>
      </c>
    </row>
    <row r="47" spans="2:9" s="25" customFormat="1" x14ac:dyDescent="0.25">
      <c r="B47" s="126" t="s">
        <v>290</v>
      </c>
      <c r="C47" s="23" t="s">
        <v>294</v>
      </c>
      <c r="D47" s="23" t="s">
        <v>256</v>
      </c>
      <c r="E47" s="117" t="s">
        <v>295</v>
      </c>
      <c r="F47" s="24">
        <v>42503</v>
      </c>
      <c r="G47" s="24">
        <v>42508</v>
      </c>
      <c r="H47" s="116" t="s">
        <v>273</v>
      </c>
      <c r="I47" s="64">
        <v>190</v>
      </c>
    </row>
    <row r="48" spans="2:9" s="25" customFormat="1" ht="31.5" x14ac:dyDescent="0.25">
      <c r="B48" s="126" t="s">
        <v>293</v>
      </c>
      <c r="C48" s="116" t="s">
        <v>297</v>
      </c>
      <c r="D48" s="23" t="s">
        <v>256</v>
      </c>
      <c r="E48" s="117" t="s">
        <v>298</v>
      </c>
      <c r="F48" s="24">
        <v>42507</v>
      </c>
      <c r="G48" s="24">
        <v>42513</v>
      </c>
      <c r="H48" s="116" t="s">
        <v>5</v>
      </c>
      <c r="I48" s="64">
        <v>24.71</v>
      </c>
    </row>
    <row r="49" spans="2:9" s="25" customFormat="1" x14ac:dyDescent="0.25">
      <c r="B49" s="126" t="s">
        <v>296</v>
      </c>
      <c r="C49" s="23" t="s">
        <v>300</v>
      </c>
      <c r="D49" s="23" t="s">
        <v>256</v>
      </c>
      <c r="E49" s="117" t="s">
        <v>301</v>
      </c>
      <c r="F49" s="24">
        <v>42506</v>
      </c>
      <c r="G49" s="24">
        <v>42513</v>
      </c>
      <c r="H49" s="116" t="s">
        <v>5</v>
      </c>
      <c r="I49" s="64">
        <v>40.97</v>
      </c>
    </row>
    <row r="50" spans="2:9" s="25" customFormat="1" x14ac:dyDescent="0.25">
      <c r="B50" s="126" t="s">
        <v>299</v>
      </c>
      <c r="C50" s="23" t="s">
        <v>303</v>
      </c>
      <c r="D50" s="23" t="s">
        <v>256</v>
      </c>
      <c r="E50" s="117" t="s">
        <v>304</v>
      </c>
      <c r="F50" s="24">
        <v>42507</v>
      </c>
      <c r="G50" s="24">
        <v>42513</v>
      </c>
      <c r="H50" s="116" t="s">
        <v>5</v>
      </c>
      <c r="I50" s="64">
        <v>41.57</v>
      </c>
    </row>
    <row r="51" spans="2:9" s="25" customFormat="1" x14ac:dyDescent="0.25">
      <c r="B51" s="126" t="s">
        <v>302</v>
      </c>
      <c r="C51" s="23" t="s">
        <v>306</v>
      </c>
      <c r="D51" s="23" t="s">
        <v>256</v>
      </c>
      <c r="E51" s="117" t="s">
        <v>307</v>
      </c>
      <c r="F51" s="24">
        <v>42506</v>
      </c>
      <c r="G51" s="24">
        <v>42513</v>
      </c>
      <c r="H51" s="116" t="s">
        <v>5</v>
      </c>
      <c r="I51" s="64">
        <v>35.85</v>
      </c>
    </row>
    <row r="52" spans="2:9" s="25" customFormat="1" x14ac:dyDescent="0.25">
      <c r="B52" s="126" t="s">
        <v>305</v>
      </c>
      <c r="C52" s="23" t="s">
        <v>309</v>
      </c>
      <c r="D52" s="23" t="s">
        <v>256</v>
      </c>
      <c r="E52" s="117" t="s">
        <v>310</v>
      </c>
      <c r="F52" s="24">
        <v>42507</v>
      </c>
      <c r="G52" s="24">
        <v>42513</v>
      </c>
      <c r="H52" s="116" t="s">
        <v>5</v>
      </c>
      <c r="I52" s="64">
        <v>24.3</v>
      </c>
    </row>
    <row r="53" spans="2:9" s="25" customFormat="1" x14ac:dyDescent="0.25">
      <c r="B53" s="126" t="s">
        <v>308</v>
      </c>
      <c r="C53" s="23" t="s">
        <v>312</v>
      </c>
      <c r="D53" s="23" t="s">
        <v>256</v>
      </c>
      <c r="E53" s="117" t="s">
        <v>313</v>
      </c>
      <c r="F53" s="24">
        <v>42506</v>
      </c>
      <c r="G53" s="24">
        <v>42513</v>
      </c>
      <c r="H53" s="116" t="s">
        <v>5</v>
      </c>
      <c r="I53" s="64">
        <v>17.55</v>
      </c>
    </row>
    <row r="54" spans="2:9" s="25" customFormat="1" x14ac:dyDescent="0.25">
      <c r="B54" s="126" t="s">
        <v>311</v>
      </c>
      <c r="C54" s="23" t="s">
        <v>315</v>
      </c>
      <c r="D54" s="23" t="s">
        <v>256</v>
      </c>
      <c r="E54" s="117" t="s">
        <v>316</v>
      </c>
      <c r="F54" s="24">
        <v>42507</v>
      </c>
      <c r="G54" s="24">
        <v>42513</v>
      </c>
      <c r="H54" s="116" t="s">
        <v>5</v>
      </c>
      <c r="I54" s="64">
        <v>22.28</v>
      </c>
    </row>
    <row r="55" spans="2:9" s="25" customFormat="1" x14ac:dyDescent="0.25">
      <c r="B55" s="126" t="s">
        <v>314</v>
      </c>
      <c r="C55" s="23" t="s">
        <v>318</v>
      </c>
      <c r="D55" s="23" t="s">
        <v>256</v>
      </c>
      <c r="E55" s="117" t="s">
        <v>319</v>
      </c>
      <c r="F55" s="24">
        <v>42507</v>
      </c>
      <c r="G55" s="24">
        <v>42513</v>
      </c>
      <c r="H55" s="116" t="s">
        <v>5</v>
      </c>
      <c r="I55" s="64">
        <v>11.21</v>
      </c>
    </row>
    <row r="56" spans="2:9" s="25" customFormat="1" x14ac:dyDescent="0.25">
      <c r="B56" s="126" t="s">
        <v>317</v>
      </c>
      <c r="C56" s="23" t="s">
        <v>321</v>
      </c>
      <c r="D56" s="23" t="s">
        <v>256</v>
      </c>
      <c r="E56" s="117" t="s">
        <v>322</v>
      </c>
      <c r="F56" s="24">
        <v>42513</v>
      </c>
      <c r="G56" s="24">
        <v>42522</v>
      </c>
      <c r="H56" s="116" t="s">
        <v>5</v>
      </c>
      <c r="I56" s="64">
        <v>21.6</v>
      </c>
    </row>
    <row r="57" spans="2:9" s="25" customFormat="1" x14ac:dyDescent="0.25">
      <c r="B57" s="126" t="s">
        <v>320</v>
      </c>
      <c r="C57" s="23" t="s">
        <v>324</v>
      </c>
      <c r="D57" s="23" t="s">
        <v>256</v>
      </c>
      <c r="E57" s="117" t="s">
        <v>325</v>
      </c>
      <c r="F57" s="24">
        <v>42509</v>
      </c>
      <c r="G57" s="24">
        <v>42522</v>
      </c>
      <c r="H57" s="116" t="s">
        <v>5</v>
      </c>
      <c r="I57" s="64">
        <v>44.55</v>
      </c>
    </row>
    <row r="58" spans="2:9" s="25" customFormat="1" ht="31.5" x14ac:dyDescent="0.25">
      <c r="B58" s="126" t="s">
        <v>323</v>
      </c>
      <c r="C58" s="116" t="s">
        <v>327</v>
      </c>
      <c r="D58" s="23" t="s">
        <v>256</v>
      </c>
      <c r="E58" s="117" t="s">
        <v>328</v>
      </c>
      <c r="F58" s="24">
        <v>42509</v>
      </c>
      <c r="G58" s="24">
        <v>42530</v>
      </c>
      <c r="H58" s="116" t="s">
        <v>5</v>
      </c>
      <c r="I58" s="64">
        <v>45.62</v>
      </c>
    </row>
    <row r="59" spans="2:9" s="25" customFormat="1" ht="63" x14ac:dyDescent="0.25">
      <c r="B59" s="126" t="s">
        <v>326</v>
      </c>
      <c r="C59" s="116" t="s">
        <v>333</v>
      </c>
      <c r="D59" s="23" t="s">
        <v>340</v>
      </c>
      <c r="E59" s="117" t="s">
        <v>341</v>
      </c>
      <c r="F59" s="24">
        <v>42478</v>
      </c>
      <c r="G59" s="24">
        <v>42490</v>
      </c>
      <c r="H59" s="116" t="s">
        <v>334</v>
      </c>
      <c r="I59" s="64">
        <v>259.33999999999997</v>
      </c>
    </row>
    <row r="60" spans="2:9" s="25" customFormat="1" x14ac:dyDescent="0.25">
      <c r="B60" s="126" t="s">
        <v>347</v>
      </c>
      <c r="C60" s="116" t="s">
        <v>348</v>
      </c>
      <c r="D60" s="23" t="s">
        <v>256</v>
      </c>
      <c r="E60" s="117" t="s">
        <v>349</v>
      </c>
      <c r="F60" s="24">
        <v>42528</v>
      </c>
      <c r="G60" s="24">
        <v>42549</v>
      </c>
      <c r="H60" s="116" t="s">
        <v>5</v>
      </c>
      <c r="I60" s="64">
        <v>35.159999999999997</v>
      </c>
    </row>
    <row r="61" spans="2:9" s="25" customFormat="1" ht="31.5" x14ac:dyDescent="0.25">
      <c r="B61" s="126" t="s">
        <v>331</v>
      </c>
      <c r="C61" s="116" t="s">
        <v>236</v>
      </c>
      <c r="D61" s="23" t="s">
        <v>156</v>
      </c>
      <c r="E61" s="117">
        <v>1400002135</v>
      </c>
      <c r="F61" s="24">
        <v>42507</v>
      </c>
      <c r="G61" s="24">
        <v>42521</v>
      </c>
      <c r="H61" s="116" t="s">
        <v>237</v>
      </c>
      <c r="I61" s="64">
        <v>103.39</v>
      </c>
    </row>
    <row r="62" spans="2:9" s="25" customFormat="1" ht="47.25" x14ac:dyDescent="0.25">
      <c r="B62" s="126" t="s">
        <v>332</v>
      </c>
      <c r="C62" s="116" t="s">
        <v>236</v>
      </c>
      <c r="D62" s="23" t="s">
        <v>156</v>
      </c>
      <c r="E62" s="117">
        <v>1400002245</v>
      </c>
      <c r="F62" s="24">
        <v>42513</v>
      </c>
      <c r="G62" s="24">
        <v>42522</v>
      </c>
      <c r="H62" s="116" t="s">
        <v>272</v>
      </c>
      <c r="I62" s="64">
        <v>134.9</v>
      </c>
    </row>
    <row r="63" spans="2:9" s="25" customFormat="1" ht="63" x14ac:dyDescent="0.25">
      <c r="B63" s="126" t="s">
        <v>342</v>
      </c>
      <c r="C63" s="116" t="s">
        <v>236</v>
      </c>
      <c r="D63" s="23" t="s">
        <v>156</v>
      </c>
      <c r="E63" s="117">
        <v>1400002309</v>
      </c>
      <c r="F63" s="24">
        <v>42522</v>
      </c>
      <c r="G63" s="24">
        <v>42550</v>
      </c>
      <c r="H63" s="116" t="s">
        <v>344</v>
      </c>
      <c r="I63" s="64">
        <v>250.6</v>
      </c>
    </row>
    <row r="64" spans="2:9" s="25" customFormat="1" ht="78.75" x14ac:dyDescent="0.25">
      <c r="B64" s="126" t="s">
        <v>343</v>
      </c>
      <c r="C64" s="116" t="s">
        <v>345</v>
      </c>
      <c r="D64" s="23" t="s">
        <v>156</v>
      </c>
      <c r="E64" s="117">
        <v>10147655</v>
      </c>
      <c r="F64" s="24">
        <v>42538</v>
      </c>
      <c r="G64" s="24">
        <v>42552</v>
      </c>
      <c r="H64" s="116" t="s">
        <v>346</v>
      </c>
      <c r="I64" s="64">
        <v>710.62</v>
      </c>
    </row>
    <row r="65" spans="1:9" x14ac:dyDescent="0.25">
      <c r="A65" s="1"/>
      <c r="B65" s="166" t="s">
        <v>350</v>
      </c>
      <c r="C65" s="167"/>
      <c r="D65" s="167"/>
      <c r="E65" s="167"/>
      <c r="F65" s="167"/>
      <c r="G65" s="167"/>
      <c r="H65" s="168"/>
      <c r="I65" s="76">
        <f>SUM(I6:I64)</f>
        <v>18251.949999999986</v>
      </c>
    </row>
    <row r="66" spans="1:9" s="25" customFormat="1" x14ac:dyDescent="0.25">
      <c r="B66" s="23"/>
      <c r="C66" s="23"/>
      <c r="D66" s="23"/>
      <c r="E66" s="23"/>
      <c r="F66" s="24"/>
      <c r="G66" s="23"/>
      <c r="H66" s="23"/>
      <c r="I66" s="64"/>
    </row>
    <row r="67" spans="1:9" s="25" customFormat="1" x14ac:dyDescent="0.25">
      <c r="B67" s="23"/>
      <c r="C67" s="23"/>
      <c r="D67" s="23"/>
      <c r="E67" s="23"/>
      <c r="F67" s="23"/>
      <c r="G67" s="23"/>
      <c r="H67" s="23"/>
      <c r="I67" s="64"/>
    </row>
    <row r="68" spans="1:9" s="25" customFormat="1" x14ac:dyDescent="0.25">
      <c r="B68" s="23"/>
      <c r="C68" s="23"/>
      <c r="D68" s="23"/>
      <c r="E68" s="23"/>
      <c r="F68" s="23"/>
      <c r="G68" s="23"/>
      <c r="H68" s="23"/>
      <c r="I68" s="64"/>
    </row>
    <row r="69" spans="1:9" s="25" customFormat="1" x14ac:dyDescent="0.25">
      <c r="B69" s="23"/>
      <c r="C69" s="23"/>
      <c r="D69" s="23"/>
      <c r="E69" s="23"/>
      <c r="F69" s="23"/>
      <c r="G69" s="23"/>
      <c r="H69" s="23"/>
      <c r="I69" s="64"/>
    </row>
    <row r="70" spans="1:9" s="25" customFormat="1" x14ac:dyDescent="0.25">
      <c r="B70" s="23"/>
      <c r="C70" s="23"/>
      <c r="D70" s="23"/>
      <c r="E70" s="23"/>
      <c r="F70" s="23"/>
      <c r="G70" s="23"/>
      <c r="H70" s="23"/>
      <c r="I70" s="64"/>
    </row>
    <row r="71" spans="1:9" s="25" customFormat="1" x14ac:dyDescent="0.25">
      <c r="B71" s="23"/>
      <c r="C71" s="23"/>
      <c r="D71" s="23"/>
      <c r="E71" s="23"/>
      <c r="F71" s="23"/>
      <c r="G71" s="23"/>
      <c r="H71" s="23"/>
      <c r="I71" s="64"/>
    </row>
    <row r="72" spans="1:9" s="25" customFormat="1" x14ac:dyDescent="0.25">
      <c r="B72" s="23"/>
      <c r="C72" s="23"/>
      <c r="D72" s="23"/>
      <c r="E72" s="23"/>
      <c r="F72" s="23"/>
      <c r="G72" s="23"/>
      <c r="H72" s="23"/>
      <c r="I72" s="64"/>
    </row>
    <row r="73" spans="1:9" s="25" customFormat="1" x14ac:dyDescent="0.25">
      <c r="B73" s="23"/>
      <c r="C73" s="23"/>
      <c r="D73" s="23"/>
      <c r="E73" s="23"/>
      <c r="F73" s="23"/>
      <c r="G73" s="23"/>
      <c r="H73" s="23"/>
      <c r="I73" s="64"/>
    </row>
    <row r="74" spans="1:9" s="25" customFormat="1" x14ac:dyDescent="0.25">
      <c r="B74" s="23"/>
      <c r="C74" s="23"/>
      <c r="D74" s="23"/>
      <c r="E74" s="23"/>
      <c r="F74" s="23"/>
      <c r="G74" s="23"/>
      <c r="H74" s="23"/>
      <c r="I74" s="64"/>
    </row>
    <row r="75" spans="1:9" s="25" customFormat="1" x14ac:dyDescent="0.25">
      <c r="B75" s="23"/>
      <c r="C75" s="23"/>
      <c r="D75" s="23"/>
      <c r="E75" s="23"/>
      <c r="F75" s="23"/>
      <c r="G75" s="23"/>
      <c r="H75" s="23"/>
      <c r="I75" s="64"/>
    </row>
    <row r="76" spans="1:9" s="25" customFormat="1" x14ac:dyDescent="0.25">
      <c r="B76" s="23"/>
      <c r="C76" s="23"/>
      <c r="D76" s="23"/>
      <c r="E76" s="23"/>
      <c r="F76" s="23"/>
      <c r="G76" s="23"/>
      <c r="H76" s="23"/>
      <c r="I76" s="64"/>
    </row>
    <row r="77" spans="1:9" s="25" customFormat="1" x14ac:dyDescent="0.25">
      <c r="B77" s="23"/>
      <c r="C77" s="23"/>
      <c r="D77" s="23"/>
      <c r="E77" s="23"/>
      <c r="F77" s="23"/>
      <c r="G77" s="23"/>
      <c r="H77" s="23"/>
      <c r="I77" s="64"/>
    </row>
    <row r="78" spans="1:9" s="25" customFormat="1" x14ac:dyDescent="0.25">
      <c r="B78" s="23"/>
      <c r="C78" s="23"/>
      <c r="D78" s="23"/>
      <c r="E78" s="23"/>
      <c r="F78" s="23"/>
      <c r="G78" s="23"/>
      <c r="H78" s="23"/>
      <c r="I78" s="64"/>
    </row>
    <row r="79" spans="1:9" s="25" customFormat="1" x14ac:dyDescent="0.25">
      <c r="B79" s="23"/>
      <c r="C79" s="23"/>
      <c r="D79" s="23"/>
      <c r="E79" s="23"/>
      <c r="F79" s="23"/>
      <c r="G79" s="23"/>
      <c r="H79" s="23"/>
      <c r="I79" s="64"/>
    </row>
    <row r="80" spans="1:9" s="25" customFormat="1" x14ac:dyDescent="0.25">
      <c r="B80" s="23"/>
      <c r="C80" s="23"/>
      <c r="D80" s="23"/>
      <c r="E80" s="23"/>
      <c r="F80" s="23"/>
      <c r="G80" s="23"/>
      <c r="H80" s="23"/>
      <c r="I80" s="64"/>
    </row>
    <row r="81" spans="1:9" s="25" customFormat="1" x14ac:dyDescent="0.25">
      <c r="B81" s="23"/>
      <c r="C81" s="23"/>
      <c r="D81" s="23"/>
      <c r="E81" s="23"/>
      <c r="F81" s="23"/>
      <c r="G81" s="23"/>
      <c r="H81" s="23"/>
      <c r="I81" s="64"/>
    </row>
    <row r="82" spans="1:9" s="25" customFormat="1" x14ac:dyDescent="0.25">
      <c r="B82" s="23"/>
      <c r="C82" s="23"/>
      <c r="D82" s="23"/>
      <c r="E82" s="23"/>
      <c r="F82" s="24"/>
      <c r="G82" s="23"/>
      <c r="H82" s="23"/>
      <c r="I82" s="64"/>
    </row>
    <row r="83" spans="1:9" x14ac:dyDescent="0.25">
      <c r="A83" s="1"/>
      <c r="B83" s="166" t="s">
        <v>123</v>
      </c>
      <c r="C83" s="167"/>
      <c r="D83" s="167"/>
      <c r="E83" s="167"/>
      <c r="F83" s="167"/>
      <c r="G83" s="167"/>
      <c r="H83" s="168"/>
      <c r="I83" s="76">
        <f>SUM(I66:I82)</f>
        <v>0</v>
      </c>
    </row>
    <row r="84" spans="1:9" x14ac:dyDescent="0.25">
      <c r="A84" s="1"/>
      <c r="B84" s="166" t="s">
        <v>125</v>
      </c>
      <c r="C84" s="167"/>
      <c r="D84" s="167"/>
      <c r="E84" s="167"/>
      <c r="F84" s="167"/>
      <c r="G84" s="167"/>
      <c r="H84" s="168"/>
      <c r="I84" s="76">
        <f>I65+I83</f>
        <v>18251.949999999986</v>
      </c>
    </row>
    <row r="85" spans="1:9" x14ac:dyDescent="0.25">
      <c r="A85" s="1"/>
      <c r="B85" s="17" t="s">
        <v>122</v>
      </c>
    </row>
    <row r="87" spans="1:9" x14ac:dyDescent="0.25">
      <c r="A87" s="1"/>
    </row>
    <row r="88" spans="1:9" x14ac:dyDescent="0.25">
      <c r="A88" s="1"/>
    </row>
  </sheetData>
  <sheetProtection formatCells="0" formatColumns="0" insertColumns="0" insertRows="0" deleteColumns="0" deleteRows="0" selectLockedCells="1"/>
  <mergeCells count="7">
    <mergeCell ref="B84:H84"/>
    <mergeCell ref="I3:I5"/>
    <mergeCell ref="B65:H65"/>
    <mergeCell ref="B83:H83"/>
    <mergeCell ref="B4:B5"/>
    <mergeCell ref="C3:H3"/>
    <mergeCell ref="C4:H4"/>
  </mergeCells>
  <dataValidations count="1">
    <dataValidation type="date" operator="greaterThanOrEqual" allowBlank="1" showInputMessage="1" showErrorMessage="1" errorTitle="Tähelepanu!" error="Kulu tasumise kuupäev ei saa olla varasem kui kuludokumendi kuupäev." promptTitle="Tähelepanu!" prompt="Kulu tasumise kuupäev ei saa olla varasem kui kuludokumendi kuupäev." sqref="G66:G82 G6:G64">
      <formula1>F6</formula1>
    </dataValidation>
  </dataValidations>
  <pageMargins left="0.7" right="0.7" top="0.75" bottom="0.75" header="0.3" footer="0.3"/>
  <pageSetup paperSize="9" scale="67" fitToHeight="0" orientation="portrait" verticalDpi="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B1:I26"/>
  <sheetViews>
    <sheetView workbookViewId="0">
      <selection activeCell="B6" sqref="B6:H6"/>
    </sheetView>
  </sheetViews>
  <sheetFormatPr defaultRowHeight="15.75" x14ac:dyDescent="0.25"/>
  <cols>
    <col min="1" max="1" width="4.5703125" style="17" customWidth="1"/>
    <col min="2" max="2" width="9.140625" style="17"/>
    <col min="3" max="3" width="18.28515625" style="17" customWidth="1"/>
    <col min="4" max="4" width="25.5703125" style="17" customWidth="1"/>
    <col min="5" max="5" width="16.7109375" style="13" customWidth="1"/>
    <col min="6" max="7" width="15.7109375" style="13" customWidth="1"/>
    <col min="8" max="8" width="15.42578125" style="17" customWidth="1"/>
    <col min="9" max="16384" width="9.140625" style="17"/>
  </cols>
  <sheetData>
    <row r="1" spans="2:9" x14ac:dyDescent="0.25">
      <c r="B1" s="3" t="s">
        <v>115</v>
      </c>
      <c r="C1" s="3"/>
    </row>
    <row r="3" spans="2:9" x14ac:dyDescent="0.25">
      <c r="B3" s="15"/>
      <c r="C3" s="169" t="s">
        <v>6</v>
      </c>
      <c r="D3" s="169"/>
      <c r="E3" s="169"/>
      <c r="F3" s="169"/>
      <c r="G3" s="169"/>
      <c r="H3" s="169"/>
      <c r="I3" s="170" t="s">
        <v>12</v>
      </c>
    </row>
    <row r="4" spans="2:9" x14ac:dyDescent="0.25">
      <c r="B4" s="171" t="s">
        <v>1</v>
      </c>
      <c r="C4" s="173" t="s">
        <v>71</v>
      </c>
      <c r="D4" s="174"/>
      <c r="E4" s="174"/>
      <c r="F4" s="174"/>
      <c r="G4" s="174"/>
      <c r="H4" s="175"/>
      <c r="I4" s="170"/>
    </row>
    <row r="5" spans="2:9" ht="31.5" x14ac:dyDescent="0.25">
      <c r="B5" s="172"/>
      <c r="C5" s="5" t="s">
        <v>39</v>
      </c>
      <c r="D5" s="5" t="s">
        <v>40</v>
      </c>
      <c r="E5" s="5" t="s">
        <v>41</v>
      </c>
      <c r="F5" s="5" t="s">
        <v>42</v>
      </c>
      <c r="G5" s="5" t="s">
        <v>53</v>
      </c>
      <c r="H5" s="5" t="s">
        <v>43</v>
      </c>
      <c r="I5" s="170"/>
    </row>
    <row r="6" spans="2:9" x14ac:dyDescent="0.25">
      <c r="B6" s="166" t="s">
        <v>350</v>
      </c>
      <c r="C6" s="167"/>
      <c r="D6" s="167"/>
      <c r="E6" s="167"/>
      <c r="F6" s="167"/>
      <c r="G6" s="167"/>
      <c r="H6" s="168"/>
      <c r="I6" s="76">
        <v>0</v>
      </c>
    </row>
    <row r="7" spans="2:9" s="25" customFormat="1" x14ac:dyDescent="0.25">
      <c r="B7" s="23"/>
      <c r="C7" s="23"/>
      <c r="D7" s="23"/>
      <c r="E7" s="23"/>
      <c r="F7" s="24"/>
      <c r="G7" s="24"/>
      <c r="H7" s="23"/>
      <c r="I7" s="64"/>
    </row>
    <row r="8" spans="2:9" s="25" customFormat="1" x14ac:dyDescent="0.25">
      <c r="B8" s="23"/>
      <c r="C8" s="23"/>
      <c r="D8" s="23"/>
      <c r="E8" s="23"/>
      <c r="F8" s="24"/>
      <c r="G8" s="24"/>
      <c r="H8" s="23"/>
      <c r="I8" s="64"/>
    </row>
    <row r="9" spans="2:9" s="25" customFormat="1" x14ac:dyDescent="0.25">
      <c r="B9" s="23"/>
      <c r="C9" s="23"/>
      <c r="D9" s="23"/>
      <c r="E9" s="23"/>
      <c r="F9" s="24"/>
      <c r="G9" s="24"/>
      <c r="H9" s="23"/>
      <c r="I9" s="64"/>
    </row>
    <row r="10" spans="2:9" s="25" customFormat="1" x14ac:dyDescent="0.25">
      <c r="B10" s="23"/>
      <c r="C10" s="23"/>
      <c r="D10" s="23"/>
      <c r="E10" s="23"/>
      <c r="F10" s="24"/>
      <c r="G10" s="24"/>
      <c r="H10" s="23"/>
      <c r="I10" s="64"/>
    </row>
    <row r="11" spans="2:9" s="25" customFormat="1" x14ac:dyDescent="0.25">
      <c r="B11" s="23"/>
      <c r="C11" s="23"/>
      <c r="D11" s="23"/>
      <c r="E11" s="23"/>
      <c r="F11" s="24"/>
      <c r="G11" s="24"/>
      <c r="H11" s="23"/>
      <c r="I11" s="64"/>
    </row>
    <row r="12" spans="2:9" s="25" customFormat="1" x14ac:dyDescent="0.25">
      <c r="B12" s="23"/>
      <c r="C12" s="23"/>
      <c r="D12" s="23"/>
      <c r="E12" s="23"/>
      <c r="F12" s="24"/>
      <c r="G12" s="24"/>
      <c r="H12" s="23"/>
      <c r="I12" s="64"/>
    </row>
    <row r="13" spans="2:9" s="25" customFormat="1" x14ac:dyDescent="0.25">
      <c r="B13" s="23"/>
      <c r="C13" s="23"/>
      <c r="D13" s="23"/>
      <c r="E13" s="23"/>
      <c r="F13" s="24"/>
      <c r="G13" s="24"/>
      <c r="H13" s="23"/>
      <c r="I13" s="64"/>
    </row>
    <row r="14" spans="2:9" s="25" customFormat="1" x14ac:dyDescent="0.25">
      <c r="B14" s="23"/>
      <c r="C14" s="23"/>
      <c r="D14" s="23"/>
      <c r="E14" s="23"/>
      <c r="F14" s="24"/>
      <c r="G14" s="24"/>
      <c r="H14" s="23"/>
      <c r="I14" s="64"/>
    </row>
    <row r="15" spans="2:9" s="25" customFormat="1" x14ac:dyDescent="0.25">
      <c r="B15" s="23"/>
      <c r="C15" s="23"/>
      <c r="D15" s="23"/>
      <c r="E15" s="23"/>
      <c r="F15" s="24"/>
      <c r="G15" s="24"/>
      <c r="H15" s="23"/>
      <c r="I15" s="64"/>
    </row>
    <row r="16" spans="2:9" s="25" customFormat="1" x14ac:dyDescent="0.25">
      <c r="B16" s="23"/>
      <c r="C16" s="23"/>
      <c r="D16" s="23"/>
      <c r="E16" s="23"/>
      <c r="F16" s="24"/>
      <c r="G16" s="24"/>
      <c r="H16" s="23"/>
      <c r="I16" s="64"/>
    </row>
    <row r="17" spans="2:9" s="25" customFormat="1" x14ac:dyDescent="0.25">
      <c r="B17" s="23"/>
      <c r="C17" s="23"/>
      <c r="D17" s="23"/>
      <c r="E17" s="23"/>
      <c r="F17" s="24"/>
      <c r="G17" s="24"/>
      <c r="H17" s="23"/>
      <c r="I17" s="64"/>
    </row>
    <row r="18" spans="2:9" s="25" customFormat="1" x14ac:dyDescent="0.25">
      <c r="B18" s="23"/>
      <c r="C18" s="23"/>
      <c r="D18" s="23"/>
      <c r="E18" s="23"/>
      <c r="F18" s="24"/>
      <c r="G18" s="24"/>
      <c r="H18" s="23"/>
      <c r="I18" s="64"/>
    </row>
    <row r="19" spans="2:9" s="25" customFormat="1" x14ac:dyDescent="0.25">
      <c r="B19" s="23"/>
      <c r="C19" s="23"/>
      <c r="D19" s="23"/>
      <c r="E19" s="23"/>
      <c r="F19" s="24"/>
      <c r="G19" s="24"/>
      <c r="H19" s="23"/>
      <c r="I19" s="64"/>
    </row>
    <row r="20" spans="2:9" s="25" customFormat="1" x14ac:dyDescent="0.25">
      <c r="B20" s="23"/>
      <c r="C20" s="23"/>
      <c r="D20" s="23"/>
      <c r="E20" s="23"/>
      <c r="F20" s="24"/>
      <c r="G20" s="24"/>
      <c r="H20" s="23"/>
      <c r="I20" s="64"/>
    </row>
    <row r="21" spans="2:9" s="25" customFormat="1" x14ac:dyDescent="0.25">
      <c r="B21" s="23"/>
      <c r="C21" s="23"/>
      <c r="D21" s="23"/>
      <c r="E21" s="23"/>
      <c r="F21" s="24"/>
      <c r="G21" s="24"/>
      <c r="H21" s="23"/>
      <c r="I21" s="64"/>
    </row>
    <row r="22" spans="2:9" s="25" customFormat="1" x14ac:dyDescent="0.25">
      <c r="B22" s="23"/>
      <c r="C22" s="23"/>
      <c r="D22" s="23"/>
      <c r="E22" s="23"/>
      <c r="F22" s="24"/>
      <c r="G22" s="24"/>
      <c r="H22" s="23"/>
      <c r="I22" s="64"/>
    </row>
    <row r="23" spans="2:9" s="25" customFormat="1" x14ac:dyDescent="0.25">
      <c r="B23" s="23"/>
      <c r="C23" s="23"/>
      <c r="D23" s="23"/>
      <c r="E23" s="23"/>
      <c r="F23" s="24"/>
      <c r="G23" s="24"/>
      <c r="H23" s="23"/>
      <c r="I23" s="64"/>
    </row>
    <row r="24" spans="2:9" x14ac:dyDescent="0.25">
      <c r="B24" s="166" t="s">
        <v>123</v>
      </c>
      <c r="C24" s="167"/>
      <c r="D24" s="167"/>
      <c r="E24" s="167"/>
      <c r="F24" s="167"/>
      <c r="G24" s="167"/>
      <c r="H24" s="168"/>
      <c r="I24" s="76">
        <f>SUM(I7:I23)</f>
        <v>0</v>
      </c>
    </row>
    <row r="25" spans="2:9" x14ac:dyDescent="0.25">
      <c r="B25" s="110" t="s">
        <v>51</v>
      </c>
      <c r="C25" s="111"/>
      <c r="D25" s="111"/>
      <c r="E25" s="111"/>
      <c r="F25" s="111"/>
      <c r="G25" s="111"/>
      <c r="H25" s="112"/>
      <c r="I25" s="76">
        <f>I6+I24</f>
        <v>0</v>
      </c>
    </row>
    <row r="26" spans="2:9" x14ac:dyDescent="0.25">
      <c r="B26" s="17" t="s">
        <v>122</v>
      </c>
    </row>
  </sheetData>
  <sheetProtection formatCells="0" formatColumns="0" formatRows="0" insertColumns="0" insertRows="0" deleteColumns="0" deleteRows="0" selectLockedCells="1"/>
  <mergeCells count="6">
    <mergeCell ref="B24:H24"/>
    <mergeCell ref="C3:H3"/>
    <mergeCell ref="I3:I5"/>
    <mergeCell ref="B4:B5"/>
    <mergeCell ref="C4:H4"/>
    <mergeCell ref="B6:H6"/>
  </mergeCells>
  <dataValidations count="1">
    <dataValidation type="date" operator="greaterThanOrEqual" allowBlank="1" showInputMessage="1" showErrorMessage="1" errorTitle="Tähelepanu!" error="Kulu tasumise kuupäev ei saa olla varasem kui kuludokumendi kuupäev." promptTitle="Tähelepanu!" prompt="Kulu tasumise kuupäev ei saa olla varasem kui kuludokumendi kuupäev." sqref="G7:G23">
      <formula1>F7</formula1>
    </dataValidation>
  </dataValidations>
  <pageMargins left="0.7" right="0.7" top="0.75" bottom="0.75" header="0.3" footer="0.3"/>
  <pageSetup paperSize="9" scale="67" fitToHeight="0"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B1:I26"/>
  <sheetViews>
    <sheetView workbookViewId="0">
      <selection activeCell="B6" sqref="B6:H6"/>
    </sheetView>
  </sheetViews>
  <sheetFormatPr defaultRowHeight="15.75" x14ac:dyDescent="0.25"/>
  <cols>
    <col min="1" max="1" width="4.140625" style="17" customWidth="1"/>
    <col min="2" max="2" width="9.140625" style="17"/>
    <col min="3" max="3" width="18.28515625" style="17" customWidth="1"/>
    <col min="4" max="4" width="25.5703125" style="17" customWidth="1"/>
    <col min="5" max="5" width="16.7109375" style="13" customWidth="1"/>
    <col min="6" max="7" width="15.7109375" style="13" customWidth="1"/>
    <col min="8" max="8" width="15.42578125" style="17" customWidth="1"/>
    <col min="9" max="16384" width="9.140625" style="17"/>
  </cols>
  <sheetData>
    <row r="1" spans="2:9" x14ac:dyDescent="0.25">
      <c r="B1" s="3" t="s">
        <v>116</v>
      </c>
      <c r="C1" s="3"/>
    </row>
    <row r="3" spans="2:9" x14ac:dyDescent="0.25">
      <c r="B3" s="15"/>
      <c r="C3" s="169" t="s">
        <v>6</v>
      </c>
      <c r="D3" s="169"/>
      <c r="E3" s="169"/>
      <c r="F3" s="169"/>
      <c r="G3" s="169"/>
      <c r="H3" s="169"/>
      <c r="I3" s="170" t="s">
        <v>12</v>
      </c>
    </row>
    <row r="4" spans="2:9" x14ac:dyDescent="0.25">
      <c r="B4" s="171" t="s">
        <v>1</v>
      </c>
      <c r="C4" s="173" t="s">
        <v>71</v>
      </c>
      <c r="D4" s="174"/>
      <c r="E4" s="174"/>
      <c r="F4" s="174"/>
      <c r="G4" s="174"/>
      <c r="H4" s="175"/>
      <c r="I4" s="170"/>
    </row>
    <row r="5" spans="2:9" ht="31.5" x14ac:dyDescent="0.25">
      <c r="B5" s="172"/>
      <c r="C5" s="5" t="s">
        <v>39</v>
      </c>
      <c r="D5" s="5" t="s">
        <v>40</v>
      </c>
      <c r="E5" s="5" t="s">
        <v>41</v>
      </c>
      <c r="F5" s="5" t="s">
        <v>42</v>
      </c>
      <c r="G5" s="5" t="s">
        <v>53</v>
      </c>
      <c r="H5" s="5" t="s">
        <v>43</v>
      </c>
      <c r="I5" s="170"/>
    </row>
    <row r="6" spans="2:9" x14ac:dyDescent="0.25">
      <c r="B6" s="166" t="s">
        <v>350</v>
      </c>
      <c r="C6" s="167"/>
      <c r="D6" s="167"/>
      <c r="E6" s="167"/>
      <c r="F6" s="167"/>
      <c r="G6" s="167"/>
      <c r="H6" s="168"/>
      <c r="I6" s="76">
        <v>0</v>
      </c>
    </row>
    <row r="7" spans="2:9" s="25" customFormat="1" x14ac:dyDescent="0.25">
      <c r="B7" s="23"/>
      <c r="C7" s="23"/>
      <c r="D7" s="23"/>
      <c r="E7" s="23"/>
      <c r="F7" s="24"/>
      <c r="G7" s="24"/>
      <c r="H7" s="23"/>
      <c r="I7" s="64"/>
    </row>
    <row r="8" spans="2:9" s="25" customFormat="1" x14ac:dyDescent="0.25">
      <c r="B8" s="23"/>
      <c r="C8" s="23"/>
      <c r="D8" s="23"/>
      <c r="E8" s="23"/>
      <c r="F8" s="24"/>
      <c r="G8" s="24"/>
      <c r="H8" s="23"/>
      <c r="I8" s="64"/>
    </row>
    <row r="9" spans="2:9" s="25" customFormat="1" x14ac:dyDescent="0.25">
      <c r="B9" s="23"/>
      <c r="C9" s="23"/>
      <c r="D9" s="23"/>
      <c r="E9" s="23"/>
      <c r="F9" s="24"/>
      <c r="G9" s="24"/>
      <c r="H9" s="23"/>
      <c r="I9" s="64"/>
    </row>
    <row r="10" spans="2:9" s="25" customFormat="1" x14ac:dyDescent="0.25">
      <c r="B10" s="23"/>
      <c r="C10" s="23"/>
      <c r="D10" s="23"/>
      <c r="E10" s="23"/>
      <c r="F10" s="24"/>
      <c r="G10" s="24"/>
      <c r="H10" s="23"/>
      <c r="I10" s="64"/>
    </row>
    <row r="11" spans="2:9" s="25" customFormat="1" x14ac:dyDescent="0.25">
      <c r="B11" s="23"/>
      <c r="C11" s="23"/>
      <c r="D11" s="23"/>
      <c r="E11" s="23"/>
      <c r="F11" s="24"/>
      <c r="G11" s="24"/>
      <c r="H11" s="23"/>
      <c r="I11" s="64"/>
    </row>
    <row r="12" spans="2:9" s="25" customFormat="1" x14ac:dyDescent="0.25">
      <c r="B12" s="23"/>
      <c r="C12" s="23"/>
      <c r="D12" s="23"/>
      <c r="E12" s="23"/>
      <c r="F12" s="24"/>
      <c r="G12" s="24"/>
      <c r="H12" s="23"/>
      <c r="I12" s="64"/>
    </row>
    <row r="13" spans="2:9" s="25" customFormat="1" x14ac:dyDescent="0.25">
      <c r="B13" s="23"/>
      <c r="C13" s="23"/>
      <c r="D13" s="23"/>
      <c r="E13" s="23"/>
      <c r="F13" s="24"/>
      <c r="G13" s="24"/>
      <c r="H13" s="23"/>
      <c r="I13" s="64"/>
    </row>
    <row r="14" spans="2:9" s="25" customFormat="1" x14ac:dyDescent="0.25">
      <c r="B14" s="23"/>
      <c r="C14" s="23"/>
      <c r="D14" s="23"/>
      <c r="E14" s="23"/>
      <c r="F14" s="24"/>
      <c r="G14" s="24"/>
      <c r="H14" s="23"/>
      <c r="I14" s="64"/>
    </row>
    <row r="15" spans="2:9" s="25" customFormat="1" x14ac:dyDescent="0.25">
      <c r="B15" s="23"/>
      <c r="C15" s="23"/>
      <c r="D15" s="23"/>
      <c r="E15" s="23"/>
      <c r="F15" s="24"/>
      <c r="G15" s="24"/>
      <c r="H15" s="23"/>
      <c r="I15" s="64"/>
    </row>
    <row r="16" spans="2:9" s="25" customFormat="1" x14ac:dyDescent="0.25">
      <c r="B16" s="23"/>
      <c r="C16" s="23"/>
      <c r="D16" s="23"/>
      <c r="E16" s="23"/>
      <c r="F16" s="24"/>
      <c r="G16" s="24"/>
      <c r="H16" s="23"/>
      <c r="I16" s="64"/>
    </row>
    <row r="17" spans="2:9" s="25" customFormat="1" x14ac:dyDescent="0.25">
      <c r="B17" s="23"/>
      <c r="C17" s="23"/>
      <c r="D17" s="23"/>
      <c r="E17" s="23"/>
      <c r="F17" s="24"/>
      <c r="G17" s="24"/>
      <c r="H17" s="23"/>
      <c r="I17" s="64"/>
    </row>
    <row r="18" spans="2:9" s="25" customFormat="1" x14ac:dyDescent="0.25">
      <c r="B18" s="23"/>
      <c r="C18" s="23"/>
      <c r="D18" s="23"/>
      <c r="E18" s="23"/>
      <c r="F18" s="24"/>
      <c r="G18" s="24"/>
      <c r="H18" s="23"/>
      <c r="I18" s="64"/>
    </row>
    <row r="19" spans="2:9" s="25" customFormat="1" x14ac:dyDescent="0.25">
      <c r="B19" s="23"/>
      <c r="C19" s="23"/>
      <c r="D19" s="23"/>
      <c r="E19" s="23"/>
      <c r="F19" s="24"/>
      <c r="G19" s="24"/>
      <c r="H19" s="23"/>
      <c r="I19" s="64"/>
    </row>
    <row r="20" spans="2:9" s="25" customFormat="1" x14ac:dyDescent="0.25">
      <c r="B20" s="23"/>
      <c r="C20" s="23"/>
      <c r="D20" s="23"/>
      <c r="E20" s="23"/>
      <c r="F20" s="24"/>
      <c r="G20" s="24"/>
      <c r="H20" s="23"/>
      <c r="I20" s="64"/>
    </row>
    <row r="21" spans="2:9" s="25" customFormat="1" x14ac:dyDescent="0.25">
      <c r="B21" s="23"/>
      <c r="C21" s="23"/>
      <c r="D21" s="23"/>
      <c r="E21" s="23"/>
      <c r="F21" s="24"/>
      <c r="G21" s="24"/>
      <c r="H21" s="23"/>
      <c r="I21" s="64"/>
    </row>
    <row r="22" spans="2:9" s="25" customFormat="1" x14ac:dyDescent="0.25">
      <c r="B22" s="23"/>
      <c r="C22" s="23"/>
      <c r="D22" s="23"/>
      <c r="E22" s="23"/>
      <c r="F22" s="24"/>
      <c r="G22" s="24"/>
      <c r="H22" s="23"/>
      <c r="I22" s="64"/>
    </row>
    <row r="23" spans="2:9" s="25" customFormat="1" x14ac:dyDescent="0.25">
      <c r="B23" s="23"/>
      <c r="C23" s="23"/>
      <c r="D23" s="23"/>
      <c r="E23" s="23"/>
      <c r="F23" s="24"/>
      <c r="G23" s="24"/>
      <c r="H23" s="23"/>
      <c r="I23" s="64"/>
    </row>
    <row r="24" spans="2:9" x14ac:dyDescent="0.25">
      <c r="B24" s="166" t="s">
        <v>123</v>
      </c>
      <c r="C24" s="167"/>
      <c r="D24" s="167"/>
      <c r="E24" s="167"/>
      <c r="F24" s="167"/>
      <c r="G24" s="167"/>
      <c r="H24" s="168"/>
      <c r="I24" s="76">
        <f>SUM(I7:I23)</f>
        <v>0</v>
      </c>
    </row>
    <row r="25" spans="2:9" x14ac:dyDescent="0.25">
      <c r="B25" s="176" t="s">
        <v>120</v>
      </c>
      <c r="C25" s="177"/>
      <c r="D25" s="177"/>
      <c r="E25" s="177"/>
      <c r="F25" s="177"/>
      <c r="G25" s="177"/>
      <c r="H25" s="178"/>
      <c r="I25" s="76">
        <f>I6+I24</f>
        <v>0</v>
      </c>
    </row>
    <row r="26" spans="2:9" x14ac:dyDescent="0.25">
      <c r="B26" s="17" t="s">
        <v>122</v>
      </c>
    </row>
  </sheetData>
  <sheetProtection formatCells="0" formatColumns="0" formatRows="0" insertColumns="0" insertRows="0" deleteColumns="0" deleteRows="0" selectLockedCells="1"/>
  <mergeCells count="7">
    <mergeCell ref="B24:H24"/>
    <mergeCell ref="B25:H25"/>
    <mergeCell ref="C3:H3"/>
    <mergeCell ref="I3:I5"/>
    <mergeCell ref="B4:B5"/>
    <mergeCell ref="C4:H4"/>
    <mergeCell ref="B6:H6"/>
  </mergeCells>
  <dataValidations count="1">
    <dataValidation type="date" operator="greaterThanOrEqual" allowBlank="1" showInputMessage="1" showErrorMessage="1" errorTitle="Tähelepanu!" error="Kulu tasumise kuupäev ei saa olla varasem kui kuludokumendi kuupäev." promptTitle="Tähelepanu!" prompt="Kulu tasumise kuupäev ei saa olla varasem kui kuludokumendi kuupäev." sqref="G7:G23">
      <formula1>F7</formula1>
    </dataValidation>
  </dataValidations>
  <pageMargins left="0.7" right="0.7" top="0.75" bottom="0.75" header="0.3" footer="0.3"/>
  <pageSetup paperSize="9" scale="67" fitToHeight="0"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B1:I26"/>
  <sheetViews>
    <sheetView zoomScaleNormal="100" workbookViewId="0">
      <selection activeCell="B6" sqref="B6:H6"/>
    </sheetView>
  </sheetViews>
  <sheetFormatPr defaultRowHeight="15.75" x14ac:dyDescent="0.25"/>
  <cols>
    <col min="1" max="1" width="4.5703125" style="17" customWidth="1"/>
    <col min="2" max="2" width="9.140625" style="17"/>
    <col min="3" max="3" width="18.28515625" style="17" customWidth="1"/>
    <col min="4" max="4" width="25.5703125" style="17" customWidth="1"/>
    <col min="5" max="5" width="16.7109375" style="13" customWidth="1"/>
    <col min="6" max="7" width="15.7109375" style="13" customWidth="1"/>
    <col min="8" max="8" width="15.42578125" style="17" customWidth="1"/>
    <col min="9" max="16384" width="9.140625" style="17"/>
  </cols>
  <sheetData>
    <row r="1" spans="2:9" x14ac:dyDescent="0.25">
      <c r="B1" s="3" t="s">
        <v>103</v>
      </c>
      <c r="C1" s="3"/>
    </row>
    <row r="3" spans="2:9" x14ac:dyDescent="0.25">
      <c r="B3" s="15"/>
      <c r="C3" s="169" t="s">
        <v>6</v>
      </c>
      <c r="D3" s="169"/>
      <c r="E3" s="169"/>
      <c r="F3" s="169"/>
      <c r="G3" s="169"/>
      <c r="H3" s="169"/>
      <c r="I3" s="170" t="s">
        <v>12</v>
      </c>
    </row>
    <row r="4" spans="2:9" x14ac:dyDescent="0.25">
      <c r="B4" s="171" t="s">
        <v>1</v>
      </c>
      <c r="C4" s="173" t="s">
        <v>71</v>
      </c>
      <c r="D4" s="174"/>
      <c r="E4" s="174"/>
      <c r="F4" s="174"/>
      <c r="G4" s="174"/>
      <c r="H4" s="175"/>
      <c r="I4" s="170"/>
    </row>
    <row r="5" spans="2:9" ht="31.5" x14ac:dyDescent="0.25">
      <c r="B5" s="172"/>
      <c r="C5" s="5" t="s">
        <v>39</v>
      </c>
      <c r="D5" s="5" t="s">
        <v>40</v>
      </c>
      <c r="E5" s="5" t="s">
        <v>41</v>
      </c>
      <c r="F5" s="5" t="s">
        <v>42</v>
      </c>
      <c r="G5" s="5" t="s">
        <v>53</v>
      </c>
      <c r="H5" s="5" t="s">
        <v>43</v>
      </c>
      <c r="I5" s="170"/>
    </row>
    <row r="6" spans="2:9" x14ac:dyDescent="0.25">
      <c r="B6" s="166" t="s">
        <v>350</v>
      </c>
      <c r="C6" s="167"/>
      <c r="D6" s="167"/>
      <c r="E6" s="167"/>
      <c r="F6" s="167"/>
      <c r="G6" s="167"/>
      <c r="H6" s="168"/>
      <c r="I6" s="76">
        <v>0</v>
      </c>
    </row>
    <row r="7" spans="2:9" s="25" customFormat="1" x14ac:dyDescent="0.25">
      <c r="B7" s="23"/>
      <c r="C7" s="23"/>
      <c r="D7" s="23"/>
      <c r="E7" s="23"/>
      <c r="F7" s="24"/>
      <c r="G7" s="24"/>
      <c r="H7" s="23"/>
      <c r="I7" s="64"/>
    </row>
    <row r="8" spans="2:9" s="25" customFormat="1" x14ac:dyDescent="0.25">
      <c r="B8" s="23"/>
      <c r="C8" s="23"/>
      <c r="D8" s="23"/>
      <c r="E8" s="23"/>
      <c r="F8" s="24"/>
      <c r="G8" s="24"/>
      <c r="H8" s="23"/>
      <c r="I8" s="64"/>
    </row>
    <row r="9" spans="2:9" s="25" customFormat="1" x14ac:dyDescent="0.25">
      <c r="B9" s="23"/>
      <c r="C9" s="23"/>
      <c r="D9" s="23"/>
      <c r="E9" s="23"/>
      <c r="F9" s="24"/>
      <c r="G9" s="24"/>
      <c r="H9" s="23"/>
      <c r="I9" s="64"/>
    </row>
    <row r="10" spans="2:9" s="25" customFormat="1" x14ac:dyDescent="0.25">
      <c r="B10" s="23"/>
      <c r="C10" s="23"/>
      <c r="D10" s="23"/>
      <c r="E10" s="23"/>
      <c r="F10" s="24"/>
      <c r="G10" s="24"/>
      <c r="H10" s="23"/>
      <c r="I10" s="64"/>
    </row>
    <row r="11" spans="2:9" s="25" customFormat="1" x14ac:dyDescent="0.25">
      <c r="B11" s="23"/>
      <c r="C11" s="23"/>
      <c r="D11" s="23"/>
      <c r="E11" s="23"/>
      <c r="F11" s="24"/>
      <c r="G11" s="24"/>
      <c r="H11" s="23"/>
      <c r="I11" s="64"/>
    </row>
    <row r="12" spans="2:9" s="25" customFormat="1" x14ac:dyDescent="0.25">
      <c r="B12" s="23"/>
      <c r="C12" s="23"/>
      <c r="D12" s="23"/>
      <c r="E12" s="23"/>
      <c r="F12" s="24"/>
      <c r="G12" s="24"/>
      <c r="H12" s="23"/>
      <c r="I12" s="64"/>
    </row>
    <row r="13" spans="2:9" s="25" customFormat="1" x14ac:dyDescent="0.25">
      <c r="B13" s="23"/>
      <c r="C13" s="23"/>
      <c r="D13" s="23"/>
      <c r="E13" s="23"/>
      <c r="F13" s="24"/>
      <c r="G13" s="24"/>
      <c r="H13" s="23"/>
      <c r="I13" s="64"/>
    </row>
    <row r="14" spans="2:9" s="25" customFormat="1" x14ac:dyDescent="0.25">
      <c r="B14" s="23"/>
      <c r="C14" s="23"/>
      <c r="D14" s="23"/>
      <c r="E14" s="23"/>
      <c r="F14" s="24"/>
      <c r="G14" s="24"/>
      <c r="H14" s="23"/>
      <c r="I14" s="64"/>
    </row>
    <row r="15" spans="2:9" s="25" customFormat="1" x14ac:dyDescent="0.25">
      <c r="B15" s="23"/>
      <c r="C15" s="23"/>
      <c r="D15" s="23"/>
      <c r="E15" s="23"/>
      <c r="F15" s="24"/>
      <c r="G15" s="24"/>
      <c r="H15" s="23"/>
      <c r="I15" s="64"/>
    </row>
    <row r="16" spans="2:9" s="25" customFormat="1" x14ac:dyDescent="0.25">
      <c r="B16" s="23"/>
      <c r="C16" s="23"/>
      <c r="D16" s="23"/>
      <c r="E16" s="23"/>
      <c r="F16" s="24"/>
      <c r="G16" s="24"/>
      <c r="H16" s="23"/>
      <c r="I16" s="64"/>
    </row>
    <row r="17" spans="2:9" s="25" customFormat="1" x14ac:dyDescent="0.25">
      <c r="B17" s="23"/>
      <c r="C17" s="23"/>
      <c r="D17" s="23"/>
      <c r="E17" s="23"/>
      <c r="F17" s="24"/>
      <c r="G17" s="24"/>
      <c r="H17" s="23"/>
      <c r="I17" s="64"/>
    </row>
    <row r="18" spans="2:9" s="25" customFormat="1" x14ac:dyDescent="0.25">
      <c r="B18" s="23"/>
      <c r="C18" s="23"/>
      <c r="D18" s="23"/>
      <c r="E18" s="23"/>
      <c r="F18" s="24"/>
      <c r="G18" s="24"/>
      <c r="H18" s="23"/>
      <c r="I18" s="64"/>
    </row>
    <row r="19" spans="2:9" s="25" customFormat="1" x14ac:dyDescent="0.25">
      <c r="B19" s="23"/>
      <c r="C19" s="23"/>
      <c r="D19" s="23"/>
      <c r="E19" s="23"/>
      <c r="F19" s="24"/>
      <c r="G19" s="24"/>
      <c r="H19" s="23"/>
      <c r="I19" s="64"/>
    </row>
    <row r="20" spans="2:9" s="25" customFormat="1" x14ac:dyDescent="0.25">
      <c r="B20" s="23"/>
      <c r="C20" s="23"/>
      <c r="D20" s="23"/>
      <c r="E20" s="23"/>
      <c r="F20" s="24"/>
      <c r="G20" s="24"/>
      <c r="H20" s="23"/>
      <c r="I20" s="64"/>
    </row>
    <row r="21" spans="2:9" s="25" customFormat="1" x14ac:dyDescent="0.25">
      <c r="B21" s="23"/>
      <c r="C21" s="23"/>
      <c r="D21" s="23"/>
      <c r="E21" s="23"/>
      <c r="F21" s="24"/>
      <c r="G21" s="24"/>
      <c r="H21" s="23"/>
      <c r="I21" s="64"/>
    </row>
    <row r="22" spans="2:9" s="25" customFormat="1" x14ac:dyDescent="0.25">
      <c r="B22" s="23"/>
      <c r="C22" s="23"/>
      <c r="D22" s="23"/>
      <c r="E22" s="23"/>
      <c r="F22" s="24"/>
      <c r="G22" s="24"/>
      <c r="H22" s="23"/>
      <c r="I22" s="64"/>
    </row>
    <row r="23" spans="2:9" s="25" customFormat="1" x14ac:dyDescent="0.25">
      <c r="B23" s="23"/>
      <c r="C23" s="23"/>
      <c r="D23" s="23"/>
      <c r="E23" s="23"/>
      <c r="F23" s="24"/>
      <c r="G23" s="24"/>
      <c r="H23" s="23"/>
      <c r="I23" s="64"/>
    </row>
    <row r="24" spans="2:9" x14ac:dyDescent="0.25">
      <c r="B24" s="166" t="s">
        <v>123</v>
      </c>
      <c r="C24" s="167"/>
      <c r="D24" s="167"/>
      <c r="E24" s="167"/>
      <c r="F24" s="167"/>
      <c r="G24" s="167"/>
      <c r="H24" s="168"/>
      <c r="I24" s="76">
        <f>SUM(I7:I23)</f>
        <v>0</v>
      </c>
    </row>
    <row r="25" spans="2:9" x14ac:dyDescent="0.25">
      <c r="B25" s="110" t="s">
        <v>121</v>
      </c>
      <c r="C25" s="111"/>
      <c r="D25" s="111"/>
      <c r="E25" s="111"/>
      <c r="F25" s="111"/>
      <c r="G25" s="111"/>
      <c r="H25" s="112"/>
      <c r="I25" s="76">
        <f>I6+I24</f>
        <v>0</v>
      </c>
    </row>
    <row r="26" spans="2:9" x14ac:dyDescent="0.25">
      <c r="B26" s="17" t="s">
        <v>122</v>
      </c>
    </row>
  </sheetData>
  <sheetProtection formatCells="0" formatColumns="0" formatRows="0" insertColumns="0" insertRows="0" deleteColumns="0" deleteRows="0" selectLockedCells="1"/>
  <mergeCells count="6">
    <mergeCell ref="B24:H24"/>
    <mergeCell ref="C3:H3"/>
    <mergeCell ref="I3:I5"/>
    <mergeCell ref="B4:B5"/>
    <mergeCell ref="C4:H4"/>
    <mergeCell ref="B6:H6"/>
  </mergeCells>
  <dataValidations disablePrompts="1" xWindow="679" yWindow="701" count="1">
    <dataValidation type="date" operator="greaterThanOrEqual" allowBlank="1" showInputMessage="1" showErrorMessage="1" errorTitle="Tähelepanu!" error="Kulu tasumise kuupäev ei saa olla varasem kui kuludokumendi kuupäev." promptTitle="Tähelepanu!" prompt="Kulu tasumise kuupäev ei saa olla varasem kui kuludokumendi kuupäev." sqref="G7:G23">
      <formula1>F7</formula1>
    </dataValidation>
  </dataValidations>
  <pageMargins left="0.7" right="0.7" top="0.75" bottom="0.75" header="0.3" footer="0.3"/>
  <pageSetup paperSize="9" scale="67" fitToHeight="0" orientation="portrait" verticalDpi="0"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pageSetUpPr fitToPage="1"/>
  </sheetPr>
  <dimension ref="B1:I28"/>
  <sheetViews>
    <sheetView zoomScaleNormal="100" workbookViewId="0">
      <selection activeCell="B8" sqref="B8:H8"/>
    </sheetView>
  </sheetViews>
  <sheetFormatPr defaultRowHeight="15.75" x14ac:dyDescent="0.25"/>
  <cols>
    <col min="1" max="1" width="2.5703125" style="17" customWidth="1"/>
    <col min="2" max="2" width="9.140625" style="17"/>
    <col min="3" max="3" width="18.28515625" style="17" customWidth="1"/>
    <col min="4" max="4" width="25.5703125" style="17" customWidth="1"/>
    <col min="5" max="5" width="16.7109375" style="13" customWidth="1"/>
    <col min="6" max="7" width="15.7109375" style="13" customWidth="1"/>
    <col min="8" max="8" width="15.42578125" style="17" customWidth="1"/>
    <col min="9" max="16384" width="9.140625" style="17"/>
  </cols>
  <sheetData>
    <row r="1" spans="2:9" x14ac:dyDescent="0.25">
      <c r="B1" s="3" t="s">
        <v>104</v>
      </c>
      <c r="C1" s="3"/>
    </row>
    <row r="3" spans="2:9" x14ac:dyDescent="0.25">
      <c r="B3" s="15"/>
      <c r="C3" s="169" t="s">
        <v>6</v>
      </c>
      <c r="D3" s="169"/>
      <c r="E3" s="169"/>
      <c r="F3" s="169"/>
      <c r="G3" s="169"/>
      <c r="H3" s="169"/>
      <c r="I3" s="170" t="s">
        <v>12</v>
      </c>
    </row>
    <row r="4" spans="2:9" x14ac:dyDescent="0.25">
      <c r="B4" s="171" t="s">
        <v>1</v>
      </c>
      <c r="C4" s="173" t="s">
        <v>71</v>
      </c>
      <c r="D4" s="174"/>
      <c r="E4" s="174"/>
      <c r="F4" s="174"/>
      <c r="G4" s="174"/>
      <c r="H4" s="175"/>
      <c r="I4" s="170"/>
    </row>
    <row r="5" spans="2:9" ht="31.5" x14ac:dyDescent="0.25">
      <c r="B5" s="172"/>
      <c r="C5" s="5" t="s">
        <v>39</v>
      </c>
      <c r="D5" s="5" t="s">
        <v>40</v>
      </c>
      <c r="E5" s="5" t="s">
        <v>41</v>
      </c>
      <c r="F5" s="5" t="s">
        <v>42</v>
      </c>
      <c r="G5" s="5" t="s">
        <v>53</v>
      </c>
      <c r="H5" s="5" t="s">
        <v>43</v>
      </c>
      <c r="I5" s="170"/>
    </row>
    <row r="6" spans="2:9" s="25" customFormat="1" ht="47.25" x14ac:dyDescent="0.25">
      <c r="B6" s="126" t="s">
        <v>227</v>
      </c>
      <c r="C6" s="23" t="s">
        <v>181</v>
      </c>
      <c r="D6" s="23" t="s">
        <v>156</v>
      </c>
      <c r="E6" s="23" t="s">
        <v>228</v>
      </c>
      <c r="F6" s="24">
        <v>42494</v>
      </c>
      <c r="G6" s="24">
        <v>42517</v>
      </c>
      <c r="H6" s="116" t="s">
        <v>229</v>
      </c>
      <c r="I6" s="64">
        <v>290.95999999999998</v>
      </c>
    </row>
    <row r="7" spans="2:9" s="25" customFormat="1" ht="47.25" x14ac:dyDescent="0.25">
      <c r="B7" s="126" t="s">
        <v>239</v>
      </c>
      <c r="C7" s="23" t="s">
        <v>238</v>
      </c>
      <c r="D7" s="23" t="s">
        <v>156</v>
      </c>
      <c r="E7" s="23">
        <v>16290</v>
      </c>
      <c r="F7" s="24">
        <v>42508</v>
      </c>
      <c r="G7" s="24">
        <v>42527</v>
      </c>
      <c r="H7" s="116" t="s">
        <v>240</v>
      </c>
      <c r="I7" s="64">
        <v>1420.8</v>
      </c>
    </row>
    <row r="8" spans="2:9" x14ac:dyDescent="0.25">
      <c r="B8" s="166" t="s">
        <v>350</v>
      </c>
      <c r="C8" s="167"/>
      <c r="D8" s="167"/>
      <c r="E8" s="167"/>
      <c r="F8" s="167"/>
      <c r="G8" s="167"/>
      <c r="H8" s="168"/>
      <c r="I8" s="76">
        <f>SUM(I6:I7)</f>
        <v>1711.76</v>
      </c>
    </row>
    <row r="9" spans="2:9" s="25" customFormat="1" x14ac:dyDescent="0.25">
      <c r="B9" s="23"/>
      <c r="C9" s="23"/>
      <c r="D9" s="23"/>
      <c r="E9" s="23"/>
      <c r="F9" s="24"/>
      <c r="G9" s="24"/>
      <c r="H9" s="23"/>
      <c r="I9" s="64"/>
    </row>
    <row r="10" spans="2:9" s="25" customFormat="1" x14ac:dyDescent="0.25">
      <c r="B10" s="23"/>
      <c r="C10" s="23"/>
      <c r="D10" s="23"/>
      <c r="E10" s="23"/>
      <c r="F10" s="24"/>
      <c r="G10" s="24"/>
      <c r="H10" s="23"/>
      <c r="I10" s="64"/>
    </row>
    <row r="11" spans="2:9" s="25" customFormat="1" x14ac:dyDescent="0.25">
      <c r="B11" s="23"/>
      <c r="C11" s="23"/>
      <c r="D11" s="23"/>
      <c r="E11" s="23"/>
      <c r="F11" s="24"/>
      <c r="G11" s="24"/>
      <c r="H11" s="23"/>
      <c r="I11" s="64"/>
    </row>
    <row r="12" spans="2:9" s="25" customFormat="1" x14ac:dyDescent="0.25">
      <c r="B12" s="23"/>
      <c r="C12" s="23"/>
      <c r="D12" s="23"/>
      <c r="E12" s="23"/>
      <c r="F12" s="24"/>
      <c r="G12" s="24"/>
      <c r="H12" s="23"/>
      <c r="I12" s="64"/>
    </row>
    <row r="13" spans="2:9" s="25" customFormat="1" x14ac:dyDescent="0.25">
      <c r="B13" s="23"/>
      <c r="C13" s="23"/>
      <c r="D13" s="23"/>
      <c r="E13" s="23"/>
      <c r="F13" s="24"/>
      <c r="G13" s="24"/>
      <c r="H13" s="23"/>
      <c r="I13" s="64"/>
    </row>
    <row r="14" spans="2:9" s="25" customFormat="1" x14ac:dyDescent="0.25">
      <c r="B14" s="23"/>
      <c r="C14" s="23"/>
      <c r="D14" s="23"/>
      <c r="E14" s="23"/>
      <c r="F14" s="24"/>
      <c r="G14" s="24"/>
      <c r="H14" s="23"/>
      <c r="I14" s="64"/>
    </row>
    <row r="15" spans="2:9" s="25" customFormat="1" x14ac:dyDescent="0.25">
      <c r="B15" s="23"/>
      <c r="C15" s="23"/>
      <c r="D15" s="23"/>
      <c r="E15" s="23"/>
      <c r="F15" s="24"/>
      <c r="G15" s="24"/>
      <c r="H15" s="23"/>
      <c r="I15" s="64"/>
    </row>
    <row r="16" spans="2:9" s="25" customFormat="1" x14ac:dyDescent="0.25">
      <c r="B16" s="23"/>
      <c r="C16" s="23"/>
      <c r="D16" s="23"/>
      <c r="E16" s="23"/>
      <c r="F16" s="24"/>
      <c r="G16" s="24"/>
      <c r="H16" s="23"/>
      <c r="I16" s="64"/>
    </row>
    <row r="17" spans="2:9" s="25" customFormat="1" x14ac:dyDescent="0.25">
      <c r="B17" s="23"/>
      <c r="C17" s="23"/>
      <c r="D17" s="23"/>
      <c r="E17" s="23"/>
      <c r="F17" s="24"/>
      <c r="G17" s="24"/>
      <c r="H17" s="23"/>
      <c r="I17" s="64"/>
    </row>
    <row r="18" spans="2:9" s="25" customFormat="1" x14ac:dyDescent="0.25">
      <c r="B18" s="23"/>
      <c r="C18" s="23"/>
      <c r="D18" s="23"/>
      <c r="E18" s="23"/>
      <c r="F18" s="24"/>
      <c r="G18" s="24"/>
      <c r="H18" s="23"/>
      <c r="I18" s="64"/>
    </row>
    <row r="19" spans="2:9" s="25" customFormat="1" x14ac:dyDescent="0.25">
      <c r="B19" s="23"/>
      <c r="C19" s="23"/>
      <c r="D19" s="23"/>
      <c r="E19" s="23"/>
      <c r="F19" s="24"/>
      <c r="G19" s="24"/>
      <c r="H19" s="23"/>
      <c r="I19" s="64"/>
    </row>
    <row r="20" spans="2:9" s="25" customFormat="1" x14ac:dyDescent="0.25">
      <c r="B20" s="23"/>
      <c r="C20" s="23"/>
      <c r="D20" s="23"/>
      <c r="E20" s="23"/>
      <c r="F20" s="24"/>
      <c r="G20" s="24"/>
      <c r="H20" s="23"/>
      <c r="I20" s="64"/>
    </row>
    <row r="21" spans="2:9" s="25" customFormat="1" x14ac:dyDescent="0.25">
      <c r="B21" s="23"/>
      <c r="C21" s="23"/>
      <c r="D21" s="23"/>
      <c r="E21" s="23"/>
      <c r="F21" s="24"/>
      <c r="G21" s="24"/>
      <c r="H21" s="23"/>
      <c r="I21" s="64"/>
    </row>
    <row r="22" spans="2:9" s="25" customFormat="1" x14ac:dyDescent="0.25">
      <c r="B22" s="23"/>
      <c r="C22" s="23"/>
      <c r="D22" s="23"/>
      <c r="E22" s="23"/>
      <c r="F22" s="24"/>
      <c r="G22" s="24"/>
      <c r="H22" s="23"/>
      <c r="I22" s="64"/>
    </row>
    <row r="23" spans="2:9" s="25" customFormat="1" x14ac:dyDescent="0.25">
      <c r="B23" s="23"/>
      <c r="C23" s="23"/>
      <c r="D23" s="23"/>
      <c r="E23" s="23"/>
      <c r="F23" s="24"/>
      <c r="G23" s="24"/>
      <c r="H23" s="23"/>
      <c r="I23" s="64"/>
    </row>
    <row r="24" spans="2:9" s="25" customFormat="1" x14ac:dyDescent="0.25">
      <c r="B24" s="23"/>
      <c r="C24" s="23"/>
      <c r="D24" s="23"/>
      <c r="E24" s="23"/>
      <c r="F24" s="24"/>
      <c r="G24" s="24"/>
      <c r="H24" s="23"/>
      <c r="I24" s="64"/>
    </row>
    <row r="25" spans="2:9" s="25" customFormat="1" x14ac:dyDescent="0.25">
      <c r="B25" s="23"/>
      <c r="C25" s="23"/>
      <c r="D25" s="23"/>
      <c r="E25" s="23"/>
      <c r="F25" s="24"/>
      <c r="G25" s="24"/>
      <c r="H25" s="23"/>
      <c r="I25" s="64"/>
    </row>
    <row r="26" spans="2:9" x14ac:dyDescent="0.25">
      <c r="B26" s="166" t="s">
        <v>123</v>
      </c>
      <c r="C26" s="167"/>
      <c r="D26" s="167"/>
      <c r="E26" s="167"/>
      <c r="F26" s="167"/>
      <c r="G26" s="167"/>
      <c r="H26" s="168"/>
      <c r="I26" s="76">
        <f>SUM(I9:I25)</f>
        <v>0</v>
      </c>
    </row>
    <row r="27" spans="2:9" x14ac:dyDescent="0.25">
      <c r="B27" s="110" t="s">
        <v>76</v>
      </c>
      <c r="C27" s="111"/>
      <c r="D27" s="111"/>
      <c r="E27" s="111"/>
      <c r="F27" s="111"/>
      <c r="G27" s="111"/>
      <c r="H27" s="112"/>
      <c r="I27" s="76">
        <f>I8+I26</f>
        <v>1711.76</v>
      </c>
    </row>
    <row r="28" spans="2:9" x14ac:dyDescent="0.25">
      <c r="B28" s="17" t="s">
        <v>122</v>
      </c>
    </row>
  </sheetData>
  <sheetProtection formatCells="0" formatColumns="0" formatRows="0" insertColumns="0" insertRows="0" deleteColumns="0" deleteRows="0" selectLockedCells="1"/>
  <mergeCells count="6">
    <mergeCell ref="B26:H26"/>
    <mergeCell ref="C3:H3"/>
    <mergeCell ref="I3:I5"/>
    <mergeCell ref="B4:B5"/>
    <mergeCell ref="C4:H4"/>
    <mergeCell ref="B8:H8"/>
  </mergeCells>
  <dataValidations xWindow="697" yWindow="469" count="1">
    <dataValidation type="date" operator="greaterThanOrEqual" allowBlank="1" showInputMessage="1" showErrorMessage="1" errorTitle="Tähelepanu!" error="Kulu tasumise kuupäev ei saa olla varasem kui kuludokumendi kuupäev." promptTitle="Tähelepanu!" prompt="Kulu tasumise kuupäev ei saa olla varasem kui kuludokumendi kuupäev." sqref="G9:G25 G6:G7">
      <formula1>F6</formula1>
    </dataValidation>
  </dataValidations>
  <pageMargins left="0.7" right="0.7" top="0.75" bottom="0.75" header="0.3" footer="0.3"/>
  <pageSetup paperSize="9" scale="68" fitToHeight="0" orientation="portrait" verticalDpi="0"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workbookViewId="0">
      <selection activeCell="A11" sqref="A11"/>
    </sheetView>
  </sheetViews>
  <sheetFormatPr defaultRowHeight="15" x14ac:dyDescent="0.25"/>
  <cols>
    <col min="1" max="1" width="64.5703125" bestFit="1" customWidth="1"/>
    <col min="2" max="2" width="7.5703125" bestFit="1" customWidth="1"/>
    <col min="3" max="3" width="11.85546875" bestFit="1" customWidth="1"/>
  </cols>
  <sheetData>
    <row r="1" spans="1:1" ht="15.75" x14ac:dyDescent="0.25">
      <c r="A1" s="17" t="s">
        <v>20</v>
      </c>
    </row>
    <row r="2" spans="1:1" ht="15.75" x14ac:dyDescent="0.25">
      <c r="A2" s="17" t="s">
        <v>21</v>
      </c>
    </row>
    <row r="3" spans="1:1" ht="15.75" x14ac:dyDescent="0.25">
      <c r="A3" s="17" t="s">
        <v>22</v>
      </c>
    </row>
    <row r="6" spans="1:1" ht="15.75" x14ac:dyDescent="0.25">
      <c r="A6" s="17" t="s">
        <v>30</v>
      </c>
    </row>
    <row r="7" spans="1:1" ht="15.75" x14ac:dyDescent="0.25">
      <c r="A7" s="17" t="s">
        <v>73</v>
      </c>
    </row>
    <row r="8" spans="1:1" s="13" customFormat="1" ht="15.75" x14ac:dyDescent="0.25">
      <c r="A8" s="17" t="s">
        <v>44</v>
      </c>
    </row>
    <row r="9" spans="1:1" ht="15.75" x14ac:dyDescent="0.25">
      <c r="A9" s="17" t="s">
        <v>45</v>
      </c>
    </row>
    <row r="12" spans="1:1" ht="15.75" x14ac:dyDescent="0.25">
      <c r="A12" s="17" t="s">
        <v>66</v>
      </c>
    </row>
    <row r="13" spans="1:1" ht="15.75" x14ac:dyDescent="0.25">
      <c r="A13" s="17" t="s">
        <v>67</v>
      </c>
    </row>
    <row r="14" spans="1:1" ht="15.75" x14ac:dyDescent="0.25">
      <c r="A14" s="17"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Eelarve</vt:lpstr>
      <vt:lpstr>Maksetaotlus</vt:lpstr>
      <vt:lpstr>KULUARUANDE KOOND</vt:lpstr>
      <vt:lpstr>1. Tööjõukulud</vt:lpstr>
      <vt:lpstr>2. Lähetuskulud</vt:lpstr>
      <vt:lpstr> 3. EL avalikustamise kulud</vt:lpstr>
      <vt:lpstr>4. Seadmed, varust, IKT</vt:lpstr>
      <vt:lpstr>5. Kinnisvara</vt:lpstr>
      <vt:lpstr>6. Muud otsesed kulud</vt:lpstr>
      <vt:lpstr>Nähtamatu leht</vt:lpstr>
      <vt:lpstr>Kinnituskiri</vt:lpstr>
      <vt:lpstr>Projekti_valdkond</vt:lpstr>
      <vt:lpstr>Valdkond</vt:lpstr>
      <vt:lpstr>Ühik</vt:lpstr>
    </vt:vector>
  </TitlesOfParts>
  <Company>SMIT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Aigi Kasvand</dc:creator>
  <cp:lastModifiedBy>Tanel Jõks</cp:lastModifiedBy>
  <cp:lastPrinted>2015-03-09T14:28:19Z</cp:lastPrinted>
  <dcterms:created xsi:type="dcterms:W3CDTF">2014-06-17T10:19:13Z</dcterms:created>
  <dcterms:modified xsi:type="dcterms:W3CDTF">2016-07-18T15:32:06Z</dcterms:modified>
</cp:coreProperties>
</file>